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67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文件\"/>
    </mc:Choice>
  </mc:AlternateContent>
  <bookViews>
    <workbookView xWindow="0" yWindow="0" windowWidth="28800" windowHeight="12165" tabRatio="500"/>
  </bookViews>
  <sheets>
    <sheet name="工作表1" sheetId="1" r:id="rId1"/>
    <sheet name="工作表2" sheetId="2" r:id="rId2"/>
    <sheet name="工作表3" sheetId="3" r:id="rId3"/>
  </sheets>
  <calcPr calcId="171027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57" i="1" l="1"/>
  <c r="D156" i="1"/>
  <c r="D155" i="1"/>
  <c r="D153" i="1"/>
  <c r="D152" i="1"/>
  <c r="D151" i="1"/>
  <c r="D150" i="1"/>
  <c r="D149" i="1"/>
  <c r="D148" i="1"/>
  <c r="D146" i="1"/>
  <c r="D145" i="1"/>
  <c r="D144" i="1"/>
  <c r="D143" i="1"/>
  <c r="D142" i="1"/>
  <c r="D141" i="1"/>
  <c r="D139" i="1"/>
  <c r="D138" i="1"/>
  <c r="D137" i="1"/>
  <c r="D136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64" i="1" l="1"/>
  <c r="D63" i="1"/>
  <c r="D62" i="1"/>
  <c r="D61" i="1"/>
  <c r="D60" i="1"/>
  <c r="D59" i="1"/>
  <c r="D58" i="1"/>
  <c r="D57" i="1"/>
  <c r="D56" i="1"/>
  <c r="D55" i="1"/>
  <c r="D92" i="1"/>
  <c r="D90" i="1"/>
  <c r="D89" i="1"/>
  <c r="D88" i="1"/>
  <c r="D87" i="1"/>
  <c r="D86" i="1"/>
  <c r="D84" i="1"/>
  <c r="D83" i="1"/>
  <c r="D82" i="1"/>
  <c r="D81" i="1"/>
  <c r="D80" i="1"/>
  <c r="D79" i="1"/>
  <c r="D77" i="1"/>
  <c r="D76" i="1"/>
  <c r="D75" i="1"/>
  <c r="D74" i="1"/>
  <c r="D73" i="1"/>
  <c r="D72" i="1"/>
  <c r="D70" i="1"/>
  <c r="D68" i="1"/>
  <c r="D67" i="1"/>
  <c r="D66" i="1"/>
  <c r="D25" i="1" l="1"/>
  <c r="D24" i="1"/>
  <c r="D22" i="1"/>
  <c r="D20" i="1"/>
  <c r="D19" i="1"/>
  <c r="D15" i="1"/>
  <c r="D14" i="1"/>
  <c r="D12" i="1"/>
  <c r="D11" i="1"/>
  <c r="D6" i="1"/>
</calcChain>
</file>

<file path=xl/sharedStrings.xml><?xml version="1.0" encoding="utf-8"?>
<sst xmlns="http://schemas.openxmlformats.org/spreadsheetml/2006/main" count="17" uniqueCount="12">
  <si>
    <t>time</t>
  </si>
  <si>
    <t>vol_discharge</t>
  </si>
  <si>
    <t>vol_out_pool</t>
  </si>
  <si>
    <t>cake(ton)</t>
  </si>
  <si>
    <t>B_pool</t>
  </si>
  <si>
    <t>B_in_IX</t>
  </si>
  <si>
    <t>B_discharge</t>
  </si>
  <si>
    <t>NO3_discharge</t>
  </si>
  <si>
    <t>nan</t>
  </si>
  <si>
    <t xml:space="preserve"> </t>
    <phoneticPr fontId="4" type="noConversion"/>
  </si>
  <si>
    <t xml:space="preserve"> </t>
  </si>
  <si>
    <t xml:space="preserve"> 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</si>
</sst>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);[Red]\(0\)"/>
  </numFmts>
  <fonts count="9">
    <font>
      <sz val="12"/>
      <color rgb="FF000000"/>
      <name val="Noto Sans CJK TC"/>
      <family val="2"/>
    </font>
    <font>
      <sz val="12"/>
      <name val="新細明體"/>
      <family val="1"/>
      <charset val="136"/>
    </font>
    <font>
      <sz val="12"/>
      <color rgb="FF000000"/>
      <name val="新細明體"/>
      <family val="2"/>
      <charset val="136"/>
    </font>
    <font>
      <sz val="12"/>
      <color rgb="FF000000"/>
      <name val="Arial Unicode MS"/>
      <family val="2"/>
      <charset val="136"/>
    </font>
    <font>
      <sz val="9"/>
      <name val="細明體"/>
      <family val="3"/>
      <charset val="136"/>
    </font>
    <font>
      <sz val="12"/>
      <color theme="1"/>
      <name val="Arial Unicode MS"/>
      <family val="2"/>
      <charset val="136"/>
    </font>
    <font>
      <sz val="12"/>
      <color rgb="FFFF0000"/>
      <name val="Arial Unicode MS"/>
      <family val="2"/>
      <charset val="136"/>
    </font>
    <font>
      <sz val="12"/>
      <color rgb="FFFF0000"/>
      <name val="新細明體"/>
      <family val="1"/>
      <charset val="136"/>
    </font>
    <font>
      <sz val="9"/>
      <name val="新細明體"/>
      <family val="2"/>
      <charset val="136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2F2F2"/>
        <bgColor rgb="FFFFFF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2" fillId="0" borderId="0" xfId="0" applyFont="1">
      <alignment vertical="center"/>
    </xf>
    <xf numFmtId="14" fontId="2" fillId="0" borderId="0" xfId="0" applyNumberFormat="1" applyFont="1">
      <alignment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1" fillId="2" borderId="1" xfId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14" fontId="2" fillId="0" borderId="0" xfId="0" applyNumberFormat="1" applyFont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176" fontId="5" fillId="0" borderId="5" xfId="0" applyNumberFormat="1" applyFont="1" applyBorder="1" applyAlignment="1">
      <alignment horizontal="center" vertical="center"/>
    </xf>
    <xf numFmtId="0" fontId="0" fillId="3" borderId="1" xfId="0" quotePrefix="1" applyFill="1" applyBorder="1" applyAlignment="1">
      <alignment horizontal="center"/>
    </xf>
    <xf numFmtId="0" fontId="0" fillId="4" borderId="1" xfId="0" quotePrefix="1" applyFill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0" fillId="5" borderId="1" xfId="0" quotePrefix="1" applyFill="1" applyBorder="1" applyAlignment="1">
      <alignment horizontal="center"/>
    </xf>
    <xf numFmtId="0" fontId="0" fillId="6" borderId="1" xfId="0" quotePrefix="1" applyFill="1" applyBorder="1" applyAlignment="1">
      <alignment horizontal="center"/>
    </xf>
    <xf numFmtId="0" fontId="0" fillId="6" borderId="1" xfId="0" quotePrefix="1" applyFont="1" applyFill="1" applyBorder="1" applyAlignment="1">
      <alignment horizontal="center"/>
    </xf>
    <xf numFmtId="0" fontId="7" fillId="3" borderId="1" xfId="0" quotePrefix="1" applyFont="1" applyFill="1" applyBorder="1" applyAlignment="1">
      <alignment horizontal="center"/>
    </xf>
    <xf numFmtId="0" fontId="0" fillId="4" borderId="1" xfId="0" quotePrefix="1" applyFont="1" applyFill="1" applyBorder="1" applyAlignment="1">
      <alignment horizont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</cellXfs>
  <cellStyles count="2">
    <cellStyle name="一般" xfId="0" builtinId="0"/>
    <cellStyle name="說明文字" xfId="1" builtinId="53" customBuiltin="1"/>
  </cellStyles>
  <dxfs count="0"/>
  <tableStyles count="0" defaultTableStyle="TableStyleMedium2" defaultPivotStyle="PivotStyleLight16"/>
  <colors>
    <indexedColors>
      <rgbColor rgb="FF000000"/>
      <rgbColor rgb="FFF2F2F2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8"/>
  <sheetViews>
    <sheetView tabSelected="1" zoomScale="130" zoomScaleNormal="130" workbookViewId="0">
      <pane ySplit="1" topLeftCell="A308" activePane="bottomLeft" state="frozen"/>
      <selection pane="bottomLeft" activeCell="E459" sqref="E459"/>
    </sheetView>
  </sheetViews>
  <sheetFormatPr defaultRowHeight="15"/>
  <cols>
    <col min="1" max="1" width="10.33203125" customWidth="1"/>
    <col min="2" max="2" width="16.33203125" customWidth="1"/>
    <col min="3" max="4" width="14.21875" customWidth="1"/>
    <col min="5" max="5" width="9.77734375" customWidth="1"/>
    <col min="6" max="7" width="13.77734375" customWidth="1"/>
    <col min="8" max="8" width="13.33203125" customWidth="1"/>
    <col min="9" max="1025" width="9.77734375" customWidth="1"/>
  </cols>
  <sheetData>
    <row r="1" spans="1:8" ht="16.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ht="16.5">
      <c r="A2" s="2">
        <v>43934</v>
      </c>
      <c r="B2">
        <v>381</v>
      </c>
      <c r="C2">
        <v>75</v>
      </c>
      <c r="D2" s="3">
        <v>11.6</v>
      </c>
      <c r="E2">
        <v>455</v>
      </c>
      <c r="G2">
        <v>0.4</v>
      </c>
      <c r="H2">
        <v>13.2</v>
      </c>
    </row>
    <row r="3" spans="1:8" ht="16.5">
      <c r="A3" s="2">
        <v>43937</v>
      </c>
      <c r="B3">
        <v>39</v>
      </c>
      <c r="C3">
        <v>35</v>
      </c>
      <c r="D3" s="3">
        <v>0</v>
      </c>
      <c r="E3">
        <v>430</v>
      </c>
      <c r="G3">
        <v>3.1</v>
      </c>
      <c r="H3">
        <v>5.6</v>
      </c>
    </row>
    <row r="4" spans="1:8" ht="16.5">
      <c r="A4" s="2">
        <v>43938</v>
      </c>
      <c r="B4">
        <v>471</v>
      </c>
      <c r="C4">
        <v>151</v>
      </c>
      <c r="D4" s="3">
        <v>4.67</v>
      </c>
      <c r="E4">
        <v>440</v>
      </c>
      <c r="G4">
        <v>0.5</v>
      </c>
      <c r="H4">
        <v>12.6</v>
      </c>
    </row>
    <row r="5" spans="1:8" ht="16.5">
      <c r="A5" s="2">
        <v>43939</v>
      </c>
      <c r="B5">
        <v>525</v>
      </c>
      <c r="C5">
        <v>365</v>
      </c>
      <c r="D5" s="3">
        <v>16.71</v>
      </c>
      <c r="E5" s="1" t="s">
        <v>8</v>
      </c>
      <c r="G5" s="1" t="s">
        <v>8</v>
      </c>
      <c r="H5" s="1" t="s">
        <v>8</v>
      </c>
    </row>
    <row r="6" spans="1:8" ht="16.5">
      <c r="A6" s="2">
        <v>43940</v>
      </c>
      <c r="B6">
        <v>784</v>
      </c>
      <c r="C6">
        <v>345</v>
      </c>
      <c r="D6" s="3">
        <f>24.83+3.9</f>
        <v>28.729999999999997</v>
      </c>
      <c r="E6" s="1" t="s">
        <v>8</v>
      </c>
      <c r="G6" s="1" t="s">
        <v>8</v>
      </c>
      <c r="H6" s="1" t="s">
        <v>8</v>
      </c>
    </row>
    <row r="7" spans="1:8" ht="16.5">
      <c r="A7" s="2">
        <v>43941</v>
      </c>
      <c r="B7" s="4">
        <v>77</v>
      </c>
      <c r="C7" s="4">
        <v>0</v>
      </c>
      <c r="D7" s="3">
        <v>24</v>
      </c>
      <c r="E7">
        <v>410</v>
      </c>
      <c r="F7">
        <v>150</v>
      </c>
      <c r="G7" s="5">
        <v>1.1000000000000001</v>
      </c>
      <c r="H7" s="5">
        <v>10.8</v>
      </c>
    </row>
    <row r="8" spans="1:8" ht="16.5">
      <c r="A8" s="2">
        <v>43943</v>
      </c>
      <c r="B8" s="4">
        <v>118</v>
      </c>
      <c r="C8" s="4">
        <v>43</v>
      </c>
      <c r="D8" s="3">
        <v>5.29</v>
      </c>
      <c r="E8">
        <v>445</v>
      </c>
      <c r="F8" s="13">
        <v>160</v>
      </c>
    </row>
    <row r="9" spans="1:8" ht="16.5">
      <c r="A9" s="2">
        <v>43944</v>
      </c>
      <c r="B9" s="4">
        <v>627</v>
      </c>
      <c r="C9" s="4">
        <v>286</v>
      </c>
      <c r="D9" s="3">
        <v>14.46</v>
      </c>
      <c r="E9" s="5">
        <v>380</v>
      </c>
      <c r="F9" s="13">
        <v>172</v>
      </c>
      <c r="G9" s="5">
        <v>3.9</v>
      </c>
      <c r="H9" s="5">
        <v>23.4</v>
      </c>
    </row>
    <row r="10" spans="1:8" ht="16.5">
      <c r="A10" s="2">
        <v>43945</v>
      </c>
      <c r="B10" s="4">
        <v>725</v>
      </c>
      <c r="C10" s="4">
        <v>334</v>
      </c>
      <c r="D10" s="3">
        <v>30</v>
      </c>
      <c r="E10" s="5">
        <v>435</v>
      </c>
      <c r="F10" s="13">
        <v>130</v>
      </c>
      <c r="G10" s="5">
        <v>4.3</v>
      </c>
      <c r="H10" s="5">
        <v>17.100000000000001</v>
      </c>
    </row>
    <row r="11" spans="1:8" ht="16.5">
      <c r="A11" s="2">
        <v>43946</v>
      </c>
      <c r="B11" s="4">
        <v>740</v>
      </c>
      <c r="C11" s="4">
        <v>348</v>
      </c>
      <c r="D11" s="3">
        <f>30.88+8.47</f>
        <v>39.35</v>
      </c>
      <c r="G11" s="5">
        <v>3.41</v>
      </c>
      <c r="H11" s="5">
        <v>37.5</v>
      </c>
    </row>
    <row r="12" spans="1:8" ht="16.5">
      <c r="A12" s="2">
        <v>43947</v>
      </c>
      <c r="B12" s="4">
        <v>551</v>
      </c>
      <c r="C12" s="4">
        <v>169</v>
      </c>
      <c r="D12" s="3">
        <f>18.03+6.61</f>
        <v>24.64</v>
      </c>
      <c r="G12" s="5">
        <v>2.94</v>
      </c>
      <c r="H12" s="5">
        <v>21.6</v>
      </c>
    </row>
    <row r="13" spans="1:8" ht="16.5">
      <c r="A13" s="2">
        <v>43949</v>
      </c>
      <c r="B13" s="4">
        <v>463</v>
      </c>
      <c r="C13" s="4">
        <v>309</v>
      </c>
      <c r="D13" s="3">
        <v>7.2</v>
      </c>
      <c r="E13">
        <v>415</v>
      </c>
      <c r="F13" s="13">
        <v>130</v>
      </c>
      <c r="G13">
        <v>1.4</v>
      </c>
      <c r="H13">
        <v>13.2</v>
      </c>
    </row>
    <row r="14" spans="1:8" ht="16.5">
      <c r="A14" s="2">
        <v>43950</v>
      </c>
      <c r="B14" s="4">
        <v>417</v>
      </c>
      <c r="C14" s="4">
        <v>84</v>
      </c>
      <c r="D14" s="3">
        <f>19.8+4.75</f>
        <v>24.55</v>
      </c>
      <c r="E14">
        <v>380</v>
      </c>
      <c r="F14" s="13">
        <v>65</v>
      </c>
      <c r="G14">
        <v>2.5</v>
      </c>
      <c r="H14">
        <v>12.6</v>
      </c>
    </row>
    <row r="15" spans="1:8" ht="16.5">
      <c r="A15" s="2">
        <v>43951</v>
      </c>
      <c r="B15" s="4">
        <v>236</v>
      </c>
      <c r="C15" s="4">
        <v>156</v>
      </c>
      <c r="D15" s="3">
        <f>1.9+8.25</f>
        <v>10.15</v>
      </c>
      <c r="E15">
        <v>355</v>
      </c>
      <c r="F15" s="13">
        <v>180</v>
      </c>
      <c r="G15">
        <v>0.9</v>
      </c>
      <c r="H15">
        <v>12.6</v>
      </c>
    </row>
    <row r="16" spans="1:8" ht="16.5">
      <c r="A16" s="2">
        <v>43952</v>
      </c>
      <c r="B16" s="4">
        <v>253</v>
      </c>
      <c r="C16" s="4">
        <v>70</v>
      </c>
      <c r="D16" s="3">
        <v>6.91</v>
      </c>
    </row>
    <row r="17" spans="1:8" ht="16.5">
      <c r="A17" s="2">
        <v>43953</v>
      </c>
      <c r="B17" s="4">
        <v>421</v>
      </c>
      <c r="C17" s="4">
        <v>124</v>
      </c>
      <c r="D17" s="3">
        <v>17.440000000000001</v>
      </c>
    </row>
    <row r="18" spans="1:8" ht="16.5">
      <c r="A18" s="2">
        <v>43954</v>
      </c>
      <c r="B18" s="4">
        <v>467</v>
      </c>
      <c r="C18" s="4">
        <v>249</v>
      </c>
      <c r="D18" s="3">
        <v>8.06</v>
      </c>
    </row>
    <row r="19" spans="1:8" ht="16.5">
      <c r="A19" s="2">
        <v>43955</v>
      </c>
      <c r="B19" s="4">
        <v>613</v>
      </c>
      <c r="C19" s="4">
        <v>261</v>
      </c>
      <c r="D19" s="3">
        <f>6.19+21.42</f>
        <v>27.610000000000003</v>
      </c>
      <c r="E19">
        <v>305</v>
      </c>
      <c r="F19">
        <v>115</v>
      </c>
      <c r="G19">
        <v>0.8</v>
      </c>
      <c r="H19">
        <v>0.8</v>
      </c>
    </row>
    <row r="20" spans="1:8" ht="16.5">
      <c r="A20" s="2">
        <v>43956</v>
      </c>
      <c r="B20" s="4">
        <v>382</v>
      </c>
      <c r="C20" s="4">
        <v>164</v>
      </c>
      <c r="D20" s="3">
        <f>19.03+7.43</f>
        <v>26.46</v>
      </c>
    </row>
    <row r="21" spans="1:8" ht="16.5">
      <c r="A21" s="2">
        <v>43957</v>
      </c>
      <c r="B21" s="4">
        <v>674</v>
      </c>
      <c r="C21" s="4">
        <v>293</v>
      </c>
      <c r="D21" s="3">
        <v>17.420000000000002</v>
      </c>
      <c r="E21">
        <v>395</v>
      </c>
      <c r="F21" s="13">
        <v>145</v>
      </c>
      <c r="G21">
        <v>0.6</v>
      </c>
    </row>
    <row r="22" spans="1:8" ht="16.5">
      <c r="A22" s="2">
        <v>43958</v>
      </c>
      <c r="B22" s="4">
        <v>669</v>
      </c>
      <c r="C22" s="4">
        <v>293</v>
      </c>
      <c r="D22" s="6">
        <f>22.37+3.7</f>
        <v>26.07</v>
      </c>
      <c r="E22">
        <v>415</v>
      </c>
      <c r="F22" s="13">
        <v>150</v>
      </c>
      <c r="G22">
        <v>1</v>
      </c>
    </row>
    <row r="23" spans="1:8" ht="16.5">
      <c r="A23" s="2">
        <v>43959</v>
      </c>
      <c r="B23" s="4">
        <v>730</v>
      </c>
      <c r="C23" s="4">
        <v>274</v>
      </c>
      <c r="D23" s="3">
        <v>21.94</v>
      </c>
      <c r="E23">
        <v>415</v>
      </c>
      <c r="F23" s="13">
        <v>98</v>
      </c>
      <c r="G23">
        <v>0.6</v>
      </c>
      <c r="H23">
        <v>13.2</v>
      </c>
    </row>
    <row r="24" spans="1:8" ht="16.5">
      <c r="A24" s="2">
        <v>43960</v>
      </c>
      <c r="B24" s="4">
        <v>900</v>
      </c>
      <c r="C24" s="4">
        <v>385</v>
      </c>
      <c r="D24" s="3">
        <f>21.32+12.53</f>
        <v>33.85</v>
      </c>
      <c r="G24">
        <v>0.84</v>
      </c>
      <c r="H24">
        <v>8.1999999999999993</v>
      </c>
    </row>
    <row r="25" spans="1:8" ht="16.5">
      <c r="A25" s="2">
        <v>43961</v>
      </c>
      <c r="B25" s="4">
        <v>454</v>
      </c>
      <c r="C25" s="4">
        <v>234</v>
      </c>
      <c r="D25" s="3">
        <f>19.5+10.3</f>
        <v>29.8</v>
      </c>
      <c r="G25">
        <v>1.28</v>
      </c>
      <c r="H25">
        <v>10.1</v>
      </c>
    </row>
    <row r="26" spans="1:8" ht="16.5">
      <c r="A26" s="2">
        <v>43962</v>
      </c>
      <c r="B26" s="7">
        <v>411</v>
      </c>
      <c r="C26" s="7">
        <v>300</v>
      </c>
      <c r="D26" s="8">
        <v>4.4400000000000004</v>
      </c>
      <c r="E26">
        <v>390</v>
      </c>
      <c r="F26" s="13">
        <v>32</v>
      </c>
      <c r="G26">
        <v>0.02</v>
      </c>
      <c r="H26">
        <v>11.6</v>
      </c>
    </row>
    <row r="27" spans="1:8" ht="16.5">
      <c r="A27" s="2">
        <v>43963</v>
      </c>
      <c r="B27" s="7">
        <v>868</v>
      </c>
      <c r="C27" s="7">
        <v>429</v>
      </c>
      <c r="D27" s="8">
        <v>34.81</v>
      </c>
      <c r="E27">
        <v>410</v>
      </c>
      <c r="F27" s="13">
        <v>120</v>
      </c>
      <c r="G27">
        <v>0.31</v>
      </c>
      <c r="H27">
        <v>12.6</v>
      </c>
    </row>
    <row r="28" spans="1:8" ht="16.5">
      <c r="A28" s="2">
        <v>43964</v>
      </c>
      <c r="B28" s="7">
        <v>814</v>
      </c>
      <c r="C28" s="7">
        <v>359</v>
      </c>
      <c r="D28" s="8">
        <v>24.41</v>
      </c>
      <c r="E28">
        <v>395</v>
      </c>
      <c r="F28" s="13">
        <v>138</v>
      </c>
      <c r="G28">
        <v>0.4</v>
      </c>
      <c r="H28">
        <v>11</v>
      </c>
    </row>
    <row r="29" spans="1:8" ht="16.5">
      <c r="A29" s="2">
        <v>43965</v>
      </c>
      <c r="B29" s="7">
        <v>840</v>
      </c>
      <c r="C29" s="7">
        <v>366</v>
      </c>
      <c r="D29">
        <v>29.22</v>
      </c>
      <c r="E29">
        <v>390</v>
      </c>
      <c r="G29">
        <v>0.55000000000000004</v>
      </c>
      <c r="H29">
        <v>15.3</v>
      </c>
    </row>
    <row r="30" spans="1:8" ht="16.5">
      <c r="A30" s="2">
        <v>43966</v>
      </c>
      <c r="B30" s="5">
        <v>639</v>
      </c>
      <c r="C30" s="9">
        <v>238</v>
      </c>
      <c r="D30">
        <v>17.59</v>
      </c>
      <c r="E30" s="9">
        <v>355</v>
      </c>
      <c r="F30" s="13">
        <v>112</v>
      </c>
      <c r="G30" s="9">
        <v>1.5</v>
      </c>
      <c r="H30" s="9">
        <v>15</v>
      </c>
    </row>
    <row r="31" spans="1:8" ht="16.5">
      <c r="A31" s="2">
        <v>43967</v>
      </c>
      <c r="B31" s="5">
        <v>912</v>
      </c>
      <c r="C31" s="9">
        <v>373</v>
      </c>
      <c r="D31">
        <v>23.3</v>
      </c>
      <c r="E31" s="9">
        <v>345</v>
      </c>
      <c r="F31" s="13">
        <v>146</v>
      </c>
      <c r="G31" s="9">
        <v>0.4</v>
      </c>
      <c r="H31" s="9">
        <v>9.6</v>
      </c>
    </row>
    <row r="32" spans="1:8" ht="16.5">
      <c r="A32" s="2">
        <v>43968</v>
      </c>
      <c r="B32" s="5">
        <v>579</v>
      </c>
      <c r="C32" s="9">
        <v>184</v>
      </c>
      <c r="D32">
        <v>28.77</v>
      </c>
      <c r="E32" s="9"/>
      <c r="F32" s="13"/>
      <c r="G32" s="9"/>
      <c r="H32" s="9"/>
    </row>
    <row r="33" spans="1:8" ht="16.5">
      <c r="A33" s="2">
        <v>43969</v>
      </c>
      <c r="B33" s="5">
        <v>443</v>
      </c>
      <c r="C33" s="9">
        <v>200</v>
      </c>
      <c r="D33">
        <v>10.050000000000001</v>
      </c>
      <c r="E33" s="9">
        <v>405</v>
      </c>
      <c r="F33" s="13"/>
      <c r="G33" s="9"/>
      <c r="H33" s="9"/>
    </row>
    <row r="34" spans="1:8" ht="16.5">
      <c r="A34" s="2">
        <v>43970</v>
      </c>
      <c r="B34" s="5">
        <v>781</v>
      </c>
      <c r="C34" s="9">
        <v>375</v>
      </c>
      <c r="D34">
        <v>24.49</v>
      </c>
      <c r="E34" s="9">
        <v>370</v>
      </c>
      <c r="F34" s="13">
        <v>212</v>
      </c>
      <c r="G34" s="9">
        <v>2.7</v>
      </c>
      <c r="H34" s="9"/>
    </row>
    <row r="35" spans="1:8" ht="16.5">
      <c r="A35" s="2">
        <v>43971</v>
      </c>
      <c r="B35" s="5">
        <v>949</v>
      </c>
      <c r="C35" s="9">
        <v>324</v>
      </c>
      <c r="D35">
        <v>33.81</v>
      </c>
      <c r="E35" s="9">
        <v>575</v>
      </c>
      <c r="F35" s="13">
        <v>160</v>
      </c>
      <c r="G35" s="9">
        <v>3</v>
      </c>
      <c r="H35" s="9">
        <v>15.6</v>
      </c>
    </row>
    <row r="36" spans="1:8" ht="16.5">
      <c r="A36" s="2">
        <v>43972</v>
      </c>
      <c r="B36" s="5">
        <v>397</v>
      </c>
      <c r="C36" s="9">
        <v>220</v>
      </c>
      <c r="D36">
        <v>26.36</v>
      </c>
      <c r="E36" s="9">
        <v>550</v>
      </c>
      <c r="F36" s="13"/>
      <c r="G36" s="9"/>
      <c r="H36" s="9"/>
    </row>
    <row r="37" spans="1:8" ht="16.5">
      <c r="A37" s="2">
        <v>43973</v>
      </c>
      <c r="B37" s="5">
        <v>482</v>
      </c>
      <c r="C37" s="9">
        <v>224</v>
      </c>
      <c r="D37">
        <v>28.59</v>
      </c>
      <c r="E37" s="9">
        <v>550</v>
      </c>
      <c r="F37" s="13"/>
      <c r="G37" s="9"/>
      <c r="H37" s="9"/>
    </row>
    <row r="38" spans="1:8" ht="16.5">
      <c r="A38" s="2">
        <v>43974</v>
      </c>
      <c r="B38" s="5">
        <v>482</v>
      </c>
      <c r="C38" s="9">
        <v>221</v>
      </c>
      <c r="D38">
        <v>19.64</v>
      </c>
      <c r="E38" s="9"/>
      <c r="F38" s="13"/>
      <c r="G38" s="9"/>
      <c r="H38" s="9"/>
    </row>
    <row r="39" spans="1:8" ht="16.5">
      <c r="A39" s="2">
        <v>43975</v>
      </c>
      <c r="B39" s="5">
        <v>741</v>
      </c>
      <c r="C39" s="9">
        <v>400</v>
      </c>
      <c r="D39">
        <v>30.37</v>
      </c>
      <c r="E39" s="9"/>
      <c r="F39" s="13"/>
      <c r="G39" s="9"/>
      <c r="H39" s="9"/>
    </row>
    <row r="40" spans="1:8" ht="16.5">
      <c r="A40" s="2">
        <v>43976</v>
      </c>
      <c r="B40" s="5">
        <v>695</v>
      </c>
      <c r="C40" s="9">
        <v>327</v>
      </c>
      <c r="D40">
        <v>16.48</v>
      </c>
      <c r="E40" s="9">
        <v>455</v>
      </c>
      <c r="F40" s="13">
        <v>150</v>
      </c>
      <c r="G40" s="9">
        <v>0.4</v>
      </c>
      <c r="H40" s="9">
        <v>15</v>
      </c>
    </row>
    <row r="41" spans="1:8" ht="16.5">
      <c r="A41" s="2">
        <v>43977</v>
      </c>
      <c r="B41" s="5">
        <v>933</v>
      </c>
      <c r="C41" s="9">
        <v>462</v>
      </c>
      <c r="D41">
        <v>14.11</v>
      </c>
      <c r="E41" s="9">
        <v>540</v>
      </c>
      <c r="F41" s="13">
        <v>130</v>
      </c>
      <c r="G41" s="9">
        <v>6.6</v>
      </c>
      <c r="H41" s="9">
        <v>13.2</v>
      </c>
    </row>
    <row r="42" spans="1:8" ht="16.5">
      <c r="A42" s="2">
        <v>43978</v>
      </c>
      <c r="B42" s="5">
        <v>855</v>
      </c>
      <c r="C42" s="9">
        <v>465</v>
      </c>
      <c r="D42">
        <v>14.21</v>
      </c>
      <c r="E42" s="9">
        <v>450</v>
      </c>
      <c r="F42" s="13">
        <v>140</v>
      </c>
      <c r="G42" s="9">
        <v>1</v>
      </c>
      <c r="H42" s="9">
        <v>15</v>
      </c>
    </row>
    <row r="43" spans="1:8" ht="16.5">
      <c r="A43" s="2">
        <v>43979</v>
      </c>
      <c r="B43" s="5">
        <v>854</v>
      </c>
      <c r="C43" s="9">
        <v>379</v>
      </c>
      <c r="D43">
        <v>21.49</v>
      </c>
      <c r="E43" s="9"/>
      <c r="F43" s="13">
        <v>190</v>
      </c>
      <c r="G43" s="9"/>
      <c r="H43" s="9"/>
    </row>
    <row r="44" spans="1:8" ht="16.5">
      <c r="A44" s="2">
        <v>43980</v>
      </c>
      <c r="B44" s="5">
        <v>832</v>
      </c>
      <c r="C44" s="9">
        <v>303</v>
      </c>
      <c r="D44">
        <v>22.41</v>
      </c>
      <c r="E44" s="9">
        <v>535</v>
      </c>
      <c r="F44" s="13">
        <v>150</v>
      </c>
      <c r="G44" s="9">
        <v>1.2</v>
      </c>
      <c r="H44" s="9">
        <v>17.399999999999999</v>
      </c>
    </row>
    <row r="45" spans="1:8" ht="16.5">
      <c r="A45" s="2">
        <v>43981</v>
      </c>
      <c r="B45" s="5">
        <v>730</v>
      </c>
      <c r="C45" s="9">
        <v>267</v>
      </c>
      <c r="D45">
        <v>21.36</v>
      </c>
      <c r="F45" s="13"/>
    </row>
    <row r="46" spans="1:8" ht="16.5">
      <c r="A46" s="2">
        <v>43982</v>
      </c>
      <c r="B46" s="5">
        <v>506</v>
      </c>
      <c r="C46" s="9">
        <v>305</v>
      </c>
      <c r="D46">
        <v>19.489999999999998</v>
      </c>
      <c r="F46" s="13"/>
    </row>
    <row r="47" spans="1:8" ht="16.5">
      <c r="A47" s="2">
        <v>43983</v>
      </c>
      <c r="B47" s="5">
        <v>406</v>
      </c>
      <c r="C47" s="9">
        <v>116</v>
      </c>
      <c r="D47" s="17">
        <v>13.6</v>
      </c>
      <c r="F47" s="13">
        <v>195</v>
      </c>
    </row>
    <row r="48" spans="1:8" ht="16.5">
      <c r="A48" s="2">
        <v>43984</v>
      </c>
      <c r="B48" s="5">
        <v>734</v>
      </c>
      <c r="C48" s="9">
        <v>271</v>
      </c>
      <c r="D48" s="17">
        <v>18.77</v>
      </c>
      <c r="F48" s="13">
        <v>240</v>
      </c>
    </row>
    <row r="49" spans="1:8" ht="16.5">
      <c r="A49" s="2">
        <v>43985</v>
      </c>
      <c r="B49" s="5">
        <v>652</v>
      </c>
      <c r="C49" s="9">
        <v>205</v>
      </c>
      <c r="D49" s="17">
        <v>18.059999999999999</v>
      </c>
      <c r="F49" s="13">
        <v>135</v>
      </c>
    </row>
    <row r="50" spans="1:8" ht="16.5">
      <c r="A50" s="10">
        <v>43986</v>
      </c>
      <c r="B50" s="11">
        <v>794</v>
      </c>
      <c r="C50" s="12">
        <v>347</v>
      </c>
      <c r="D50" s="17">
        <v>25.44</v>
      </c>
      <c r="E50">
        <v>510</v>
      </c>
      <c r="F50" s="16">
        <v>175</v>
      </c>
    </row>
    <row r="51" spans="1:8" ht="16.5">
      <c r="A51" s="10">
        <v>43987</v>
      </c>
      <c r="B51" s="11">
        <v>664</v>
      </c>
      <c r="C51" s="12">
        <v>248</v>
      </c>
      <c r="D51" s="17">
        <v>24.45</v>
      </c>
      <c r="F51" s="13"/>
    </row>
    <row r="52" spans="1:8" ht="16.5">
      <c r="A52" s="10">
        <v>43988</v>
      </c>
      <c r="B52" s="11">
        <v>711</v>
      </c>
      <c r="C52" s="12">
        <v>275</v>
      </c>
      <c r="D52" s="17">
        <v>25.36</v>
      </c>
      <c r="F52" s="13"/>
    </row>
    <row r="53" spans="1:8" ht="16.5">
      <c r="A53" s="10">
        <v>43989</v>
      </c>
      <c r="B53" s="11">
        <v>271</v>
      </c>
      <c r="C53" s="12">
        <v>92</v>
      </c>
      <c r="D53" s="17">
        <v>22.69</v>
      </c>
      <c r="F53" s="13"/>
    </row>
    <row r="54" spans="1:8" ht="16.5">
      <c r="A54" s="10">
        <v>44001</v>
      </c>
      <c r="B54" s="11">
        <v>179</v>
      </c>
      <c r="C54" s="12">
        <v>211</v>
      </c>
      <c r="D54" s="18">
        <v>1.35</v>
      </c>
      <c r="F54" s="13" t="s">
        <v>9</v>
      </c>
    </row>
    <row r="55" spans="1:8" ht="16.5">
      <c r="A55" s="10">
        <v>44002</v>
      </c>
      <c r="B55" s="11">
        <v>501</v>
      </c>
      <c r="C55" s="12">
        <v>133</v>
      </c>
      <c r="D55" s="18">
        <f>3.55+5.96+3.64+3.24</f>
        <v>16.39</v>
      </c>
      <c r="E55" s="12">
        <v>420</v>
      </c>
      <c r="F55" s="13">
        <v>200</v>
      </c>
      <c r="G55" s="12">
        <v>0.7</v>
      </c>
      <c r="H55" s="13">
        <v>16.8</v>
      </c>
    </row>
    <row r="56" spans="1:8" ht="16.5">
      <c r="A56" s="10">
        <v>44003</v>
      </c>
      <c r="B56" s="11">
        <v>600</v>
      </c>
      <c r="C56" s="12">
        <v>113</v>
      </c>
      <c r="D56" s="17">
        <f>4.61+4.79+1.74+4.22+3.81+3.1</f>
        <v>22.27</v>
      </c>
      <c r="E56" s="12"/>
      <c r="F56" s="13"/>
      <c r="G56" s="12"/>
      <c r="H56" s="13"/>
    </row>
    <row r="57" spans="1:8" ht="16.5">
      <c r="A57" s="10">
        <v>44004</v>
      </c>
      <c r="B57" s="11">
        <v>338</v>
      </c>
      <c r="C57" s="13">
        <v>159</v>
      </c>
      <c r="D57" s="18">
        <f>3.43+1.42</f>
        <v>4.8499999999999996</v>
      </c>
      <c r="E57" s="12"/>
      <c r="F57" s="13"/>
      <c r="G57" s="12"/>
      <c r="H57" s="13"/>
    </row>
    <row r="58" spans="1:8" ht="16.5">
      <c r="A58" s="10">
        <v>44005</v>
      </c>
      <c r="B58" s="11">
        <v>492</v>
      </c>
      <c r="C58" s="13">
        <v>280</v>
      </c>
      <c r="D58" s="18">
        <f>5.33+1.54+6.75+5.33</f>
        <v>18.950000000000003</v>
      </c>
      <c r="E58" s="12">
        <v>305</v>
      </c>
      <c r="F58" s="13">
        <v>145</v>
      </c>
      <c r="G58" s="12">
        <v>0.6</v>
      </c>
      <c r="H58" s="13">
        <v>18.600000000000001</v>
      </c>
    </row>
    <row r="59" spans="1:8" ht="16.5">
      <c r="A59" s="10">
        <v>44006</v>
      </c>
      <c r="B59" s="11">
        <v>593</v>
      </c>
      <c r="C59" s="13">
        <v>243</v>
      </c>
      <c r="D59" s="18">
        <f>3.83+5.16+4.82</f>
        <v>13.81</v>
      </c>
      <c r="E59" s="12">
        <v>530</v>
      </c>
      <c r="F59" s="13">
        <v>155</v>
      </c>
      <c r="G59" s="12">
        <v>0.4</v>
      </c>
      <c r="H59" s="13">
        <v>18.600000000000001</v>
      </c>
    </row>
    <row r="60" spans="1:8" ht="16.5">
      <c r="A60" s="10">
        <v>44007</v>
      </c>
      <c r="B60" s="11">
        <v>278</v>
      </c>
      <c r="C60" s="13">
        <v>89</v>
      </c>
      <c r="D60" s="18">
        <f>5.92+4.2+6.29+1.48+4.47+1.43</f>
        <v>23.79</v>
      </c>
      <c r="E60" s="12"/>
      <c r="F60" s="13"/>
      <c r="G60" s="12"/>
      <c r="H60" s="13"/>
    </row>
    <row r="61" spans="1:8" ht="16.5">
      <c r="A61" s="10">
        <v>44008</v>
      </c>
      <c r="B61" s="11">
        <v>0</v>
      </c>
      <c r="C61" s="13">
        <v>119</v>
      </c>
      <c r="D61" s="18">
        <f>1.42+4.06+1.84</f>
        <v>7.3199999999999994</v>
      </c>
      <c r="E61" s="12"/>
      <c r="F61" s="13"/>
      <c r="G61" s="12"/>
      <c r="H61" s="13"/>
    </row>
    <row r="62" spans="1:8" ht="16.5">
      <c r="A62" s="10">
        <v>44009</v>
      </c>
      <c r="B62" s="11">
        <v>265</v>
      </c>
      <c r="C62" s="13">
        <v>82</v>
      </c>
      <c r="D62" s="17">
        <f>4.37+3.12</f>
        <v>7.49</v>
      </c>
      <c r="E62" s="12"/>
      <c r="F62" s="13"/>
      <c r="G62" s="12"/>
      <c r="H62" s="13"/>
    </row>
    <row r="63" spans="1:8" ht="16.5">
      <c r="A63" s="10">
        <v>44010</v>
      </c>
      <c r="B63" s="11">
        <v>457</v>
      </c>
      <c r="C63" s="13">
        <v>188</v>
      </c>
      <c r="D63" s="18">
        <f>4.13+4.77+5.79</f>
        <v>14.689999999999998</v>
      </c>
      <c r="E63" s="12"/>
      <c r="F63" s="13"/>
      <c r="G63" s="12"/>
      <c r="H63" s="13"/>
    </row>
    <row r="64" spans="1:8" ht="16.5">
      <c r="A64" s="10">
        <v>44011</v>
      </c>
      <c r="B64" s="11">
        <v>474</v>
      </c>
      <c r="C64" s="13">
        <v>161</v>
      </c>
      <c r="D64" s="18">
        <f>3.74+5.91+5.12+4.95</f>
        <v>19.72</v>
      </c>
      <c r="E64" s="12">
        <v>420</v>
      </c>
      <c r="F64" s="13">
        <v>140</v>
      </c>
      <c r="G64" s="12">
        <v>0.5</v>
      </c>
      <c r="H64" s="13">
        <v>24</v>
      </c>
    </row>
    <row r="65" spans="1:8" ht="16.5">
      <c r="A65" s="10">
        <v>44012</v>
      </c>
      <c r="B65" s="11">
        <v>353</v>
      </c>
      <c r="C65" s="13">
        <v>177</v>
      </c>
      <c r="D65" s="18">
        <v>10.64</v>
      </c>
      <c r="E65" s="12">
        <v>430</v>
      </c>
      <c r="F65" s="13">
        <v>155</v>
      </c>
      <c r="G65" s="12">
        <v>0.5</v>
      </c>
      <c r="H65" s="13">
        <v>23.4</v>
      </c>
    </row>
    <row r="66" spans="1:8" ht="16.5">
      <c r="A66" s="10">
        <v>44013</v>
      </c>
      <c r="B66" s="11">
        <v>324</v>
      </c>
      <c r="C66" s="13">
        <v>252</v>
      </c>
      <c r="D66" s="17">
        <f>5.09+4.62</f>
        <v>9.7100000000000009</v>
      </c>
      <c r="E66" s="12">
        <v>370</v>
      </c>
      <c r="F66" s="13">
        <v>170</v>
      </c>
      <c r="G66" s="12">
        <v>0.5</v>
      </c>
      <c r="H66" s="13">
        <v>24</v>
      </c>
    </row>
    <row r="67" spans="1:8" ht="16.5">
      <c r="A67" s="10">
        <v>44014</v>
      </c>
      <c r="B67" s="11">
        <v>582</v>
      </c>
      <c r="C67" s="13">
        <v>177</v>
      </c>
      <c r="D67" s="17">
        <f>4.81+4.18+4.25+6.15+4.91</f>
        <v>24.3</v>
      </c>
      <c r="E67" s="12">
        <v>395</v>
      </c>
      <c r="F67" s="13">
        <v>235</v>
      </c>
      <c r="G67" s="12">
        <v>3</v>
      </c>
      <c r="H67" s="13">
        <v>28.2</v>
      </c>
    </row>
    <row r="68" spans="1:8" ht="16.5">
      <c r="A68" s="10">
        <v>44015</v>
      </c>
      <c r="B68" s="11">
        <v>260</v>
      </c>
      <c r="C68" s="13">
        <v>37</v>
      </c>
      <c r="D68" s="17">
        <f>4.89+5.66+5.06</f>
        <v>15.61</v>
      </c>
      <c r="E68" s="12">
        <v>410</v>
      </c>
      <c r="F68" s="13">
        <v>140</v>
      </c>
      <c r="G68" s="12">
        <v>1.4</v>
      </c>
      <c r="H68" s="13">
        <v>13.2</v>
      </c>
    </row>
    <row r="69" spans="1:8" ht="16.5">
      <c r="A69" s="10">
        <v>44016</v>
      </c>
      <c r="B69" s="11">
        <v>95</v>
      </c>
      <c r="C69" s="12">
        <v>99</v>
      </c>
      <c r="D69" s="17">
        <v>0</v>
      </c>
      <c r="E69" s="12"/>
      <c r="F69" s="13"/>
      <c r="G69" s="12"/>
      <c r="H69" s="13"/>
    </row>
    <row r="70" spans="1:8" ht="16.5">
      <c r="A70" s="10">
        <v>44017</v>
      </c>
      <c r="B70" s="11">
        <v>321</v>
      </c>
      <c r="C70" s="12">
        <v>56</v>
      </c>
      <c r="D70" s="17">
        <f>5.04+3.84+4.24+2.72</f>
        <v>15.84</v>
      </c>
      <c r="E70" s="12"/>
      <c r="F70" s="13"/>
      <c r="G70" s="12"/>
      <c r="H70" s="13"/>
    </row>
    <row r="71" spans="1:8" ht="16.5">
      <c r="A71" s="10">
        <v>44018</v>
      </c>
      <c r="B71" s="11">
        <v>353</v>
      </c>
      <c r="C71" s="12">
        <v>194</v>
      </c>
      <c r="D71" s="17">
        <v>0.59</v>
      </c>
      <c r="E71" s="12">
        <v>340</v>
      </c>
      <c r="F71" s="13">
        <v>140</v>
      </c>
      <c r="G71" s="12">
        <v>0.4</v>
      </c>
      <c r="H71" s="13">
        <v>12.6</v>
      </c>
    </row>
    <row r="72" spans="1:8" ht="16.5">
      <c r="A72" s="10">
        <v>44019</v>
      </c>
      <c r="B72" s="11">
        <v>392</v>
      </c>
      <c r="C72">
        <v>334</v>
      </c>
      <c r="D72" s="17">
        <f>6.04+24.41</f>
        <v>30.45</v>
      </c>
      <c r="E72" s="12">
        <v>340</v>
      </c>
      <c r="F72" s="13">
        <v>145</v>
      </c>
      <c r="G72" s="12">
        <v>0.5</v>
      </c>
      <c r="H72" s="13">
        <v>10.199999999999999</v>
      </c>
    </row>
    <row r="73" spans="1:8" ht="16.5">
      <c r="A73" s="10">
        <v>44020</v>
      </c>
      <c r="B73" s="11">
        <v>640</v>
      </c>
      <c r="C73">
        <v>295</v>
      </c>
      <c r="D73" s="17">
        <f>14.88+11.49</f>
        <v>26.37</v>
      </c>
      <c r="E73" s="12">
        <v>270</v>
      </c>
      <c r="F73" s="13">
        <v>150</v>
      </c>
      <c r="G73" s="12">
        <v>0.7</v>
      </c>
      <c r="H73" s="13">
        <v>10.8</v>
      </c>
    </row>
    <row r="74" spans="1:8" ht="16.5">
      <c r="A74" s="10">
        <v>44021</v>
      </c>
      <c r="B74" s="11">
        <v>748</v>
      </c>
      <c r="C74">
        <v>296</v>
      </c>
      <c r="D74" s="17">
        <f>8.4+17.96</f>
        <v>26.36</v>
      </c>
      <c r="E74" s="12">
        <v>305</v>
      </c>
      <c r="F74" s="13">
        <v>150</v>
      </c>
      <c r="G74" s="12">
        <v>0.4</v>
      </c>
      <c r="H74" s="13">
        <v>12</v>
      </c>
    </row>
    <row r="75" spans="1:8" ht="16.5">
      <c r="A75" s="10">
        <v>44022</v>
      </c>
      <c r="B75" s="11">
        <v>569</v>
      </c>
      <c r="C75">
        <v>233</v>
      </c>
      <c r="D75" s="17">
        <f>11.79+6.03</f>
        <v>17.82</v>
      </c>
      <c r="E75" s="12">
        <v>460</v>
      </c>
      <c r="F75" s="13">
        <v>120</v>
      </c>
      <c r="G75" s="12">
        <v>0.6</v>
      </c>
      <c r="H75" s="13">
        <v>10.8</v>
      </c>
    </row>
    <row r="76" spans="1:8" ht="16.5">
      <c r="A76" s="10">
        <v>44023</v>
      </c>
      <c r="B76" s="11">
        <v>547</v>
      </c>
      <c r="C76">
        <v>169</v>
      </c>
      <c r="D76" s="17">
        <f>10.55+18.78</f>
        <v>29.330000000000002</v>
      </c>
      <c r="E76" s="12"/>
      <c r="F76" s="13"/>
      <c r="G76" s="12"/>
      <c r="H76" s="13"/>
    </row>
    <row r="77" spans="1:8" ht="16.5">
      <c r="A77" s="10">
        <v>44024</v>
      </c>
      <c r="B77" s="11">
        <v>246</v>
      </c>
      <c r="C77">
        <v>175</v>
      </c>
      <c r="D77" s="17">
        <f>4.42+10.04</f>
        <v>14.459999999999999</v>
      </c>
      <c r="E77" s="12"/>
      <c r="F77" s="13"/>
      <c r="G77" s="12"/>
      <c r="H77" s="13"/>
    </row>
    <row r="78" spans="1:8" ht="16.5">
      <c r="A78" s="10">
        <v>44025</v>
      </c>
      <c r="B78" s="11">
        <v>272</v>
      </c>
      <c r="C78">
        <v>178</v>
      </c>
      <c r="D78" s="17">
        <v>5.4</v>
      </c>
      <c r="E78" s="12">
        <v>460</v>
      </c>
      <c r="F78" s="13">
        <v>90</v>
      </c>
      <c r="G78" s="12">
        <v>0.6</v>
      </c>
      <c r="H78" s="13">
        <v>19.2</v>
      </c>
    </row>
    <row r="79" spans="1:8" ht="16.5">
      <c r="A79" s="10">
        <v>44026</v>
      </c>
      <c r="B79" s="11">
        <v>685</v>
      </c>
      <c r="C79">
        <v>138</v>
      </c>
      <c r="D79" s="17">
        <f>12.74+16.85</f>
        <v>29.590000000000003</v>
      </c>
      <c r="E79" s="12">
        <v>485</v>
      </c>
      <c r="F79" s="13">
        <v>170</v>
      </c>
      <c r="G79" s="12">
        <v>0.4</v>
      </c>
      <c r="H79" s="13">
        <v>28.2</v>
      </c>
    </row>
    <row r="80" spans="1:8" ht="16.5">
      <c r="A80" s="10">
        <v>44027</v>
      </c>
      <c r="B80" s="11">
        <v>854</v>
      </c>
      <c r="C80" s="12">
        <v>461</v>
      </c>
      <c r="D80" s="17">
        <f>10.42+10.09</f>
        <v>20.509999999999998</v>
      </c>
      <c r="E80" s="12">
        <v>470</v>
      </c>
      <c r="F80" s="13">
        <v>145</v>
      </c>
      <c r="G80" s="12">
        <v>0.4</v>
      </c>
      <c r="H80" s="13">
        <v>31.8</v>
      </c>
    </row>
    <row r="81" spans="1:8" ht="16.5">
      <c r="A81" s="10">
        <v>44028</v>
      </c>
      <c r="B81" s="11">
        <v>842</v>
      </c>
      <c r="C81" s="12">
        <v>363</v>
      </c>
      <c r="D81" s="17">
        <f>22.36+13.42</f>
        <v>35.78</v>
      </c>
      <c r="E81" s="12">
        <v>530</v>
      </c>
      <c r="F81" s="13">
        <v>175</v>
      </c>
      <c r="G81" s="12">
        <v>1.3</v>
      </c>
      <c r="H81" s="13">
        <v>19.8</v>
      </c>
    </row>
    <row r="82" spans="1:8" ht="16.5">
      <c r="A82" s="10">
        <v>44029</v>
      </c>
      <c r="B82" s="11">
        <v>676</v>
      </c>
      <c r="C82" s="12">
        <v>262</v>
      </c>
      <c r="D82" s="17">
        <f>10.3+11.57</f>
        <v>21.87</v>
      </c>
      <c r="E82" s="12">
        <v>515</v>
      </c>
      <c r="F82" s="13">
        <v>150</v>
      </c>
      <c r="G82" s="15">
        <v>1.74</v>
      </c>
      <c r="H82" s="13">
        <v>17.399999999999999</v>
      </c>
    </row>
    <row r="83" spans="1:8" ht="16.5">
      <c r="A83" s="10">
        <v>44030</v>
      </c>
      <c r="B83" s="11">
        <v>328</v>
      </c>
      <c r="C83" s="13">
        <v>154</v>
      </c>
      <c r="D83" s="17">
        <f>13.73+6.81</f>
        <v>20.54</v>
      </c>
      <c r="E83" s="12"/>
      <c r="F83" s="13"/>
      <c r="G83" s="12"/>
      <c r="H83" s="13"/>
    </row>
    <row r="84" spans="1:8" ht="16.5">
      <c r="A84" s="10">
        <v>44031</v>
      </c>
      <c r="B84" s="11">
        <v>473</v>
      </c>
      <c r="C84" s="13">
        <v>155</v>
      </c>
      <c r="D84" s="17">
        <f>6.48+9.79</f>
        <v>16.27</v>
      </c>
      <c r="E84" s="12"/>
      <c r="F84" s="13"/>
      <c r="G84" s="12"/>
      <c r="H84" s="13"/>
    </row>
    <row r="85" spans="1:8" ht="16.5">
      <c r="A85" s="10">
        <v>44032</v>
      </c>
      <c r="B85" s="11">
        <v>527</v>
      </c>
      <c r="C85" s="13">
        <v>230</v>
      </c>
      <c r="D85" s="17">
        <v>10.07</v>
      </c>
      <c r="E85" s="12">
        <v>445</v>
      </c>
      <c r="F85" s="13">
        <v>120</v>
      </c>
      <c r="G85" s="12">
        <v>0.9</v>
      </c>
      <c r="H85" s="13">
        <v>36.6</v>
      </c>
    </row>
    <row r="86" spans="1:8" ht="16.5">
      <c r="A86" s="10">
        <v>44033</v>
      </c>
      <c r="B86" s="11">
        <v>502</v>
      </c>
      <c r="C86" s="13">
        <v>251</v>
      </c>
      <c r="D86" s="17">
        <f>7.78+12.8</f>
        <v>20.580000000000002</v>
      </c>
      <c r="E86" s="12">
        <v>480</v>
      </c>
      <c r="F86" s="13">
        <v>155</v>
      </c>
      <c r="G86" s="12">
        <v>1</v>
      </c>
      <c r="H86" s="13">
        <v>16.8</v>
      </c>
    </row>
    <row r="87" spans="1:8" ht="16.5">
      <c r="A87" s="10">
        <v>44034</v>
      </c>
      <c r="B87" s="11">
        <v>612</v>
      </c>
      <c r="C87" s="13">
        <v>143</v>
      </c>
      <c r="D87" s="17">
        <f>11.87+11.49</f>
        <v>23.36</v>
      </c>
      <c r="E87" s="12">
        <v>500</v>
      </c>
      <c r="F87" s="13">
        <v>150</v>
      </c>
      <c r="G87" s="12">
        <v>1.2</v>
      </c>
      <c r="H87" s="13">
        <v>16.8</v>
      </c>
    </row>
    <row r="88" spans="1:8" ht="16.5">
      <c r="A88" s="10">
        <v>44035</v>
      </c>
      <c r="B88" s="11">
        <v>576</v>
      </c>
      <c r="C88" s="13">
        <v>209</v>
      </c>
      <c r="D88" s="17">
        <f>8.31+6.34</f>
        <v>14.65</v>
      </c>
      <c r="E88" s="12">
        <v>520</v>
      </c>
      <c r="F88" s="13">
        <v>160</v>
      </c>
      <c r="G88" s="12">
        <v>1.2</v>
      </c>
      <c r="H88" s="13">
        <v>17.399999999999999</v>
      </c>
    </row>
    <row r="89" spans="1:8" ht="16.5">
      <c r="A89" s="10">
        <v>44036</v>
      </c>
      <c r="B89" s="11">
        <v>399</v>
      </c>
      <c r="C89" s="14">
        <v>440</v>
      </c>
      <c r="D89" s="17">
        <f>11.23+17.99</f>
        <v>29.22</v>
      </c>
      <c r="E89" s="12">
        <v>460</v>
      </c>
      <c r="F89" s="13">
        <v>125</v>
      </c>
      <c r="G89" s="12">
        <v>0.5</v>
      </c>
      <c r="H89" s="13">
        <v>24</v>
      </c>
    </row>
    <row r="90" spans="1:8" ht="16.5">
      <c r="A90" s="10">
        <v>44037</v>
      </c>
      <c r="B90" s="11">
        <v>700</v>
      </c>
      <c r="C90" s="12">
        <v>173</v>
      </c>
      <c r="D90" s="17">
        <f>7.31+8.48</f>
        <v>15.79</v>
      </c>
      <c r="E90" s="12"/>
      <c r="F90" s="13"/>
      <c r="G90" s="12"/>
      <c r="H90" s="13"/>
    </row>
    <row r="91" spans="1:8" ht="16.5">
      <c r="A91" s="10">
        <v>44038</v>
      </c>
      <c r="B91" s="11">
        <v>215</v>
      </c>
      <c r="C91" s="12">
        <v>115</v>
      </c>
      <c r="D91" s="17">
        <v>12.49</v>
      </c>
      <c r="E91" s="12"/>
      <c r="F91" s="13"/>
      <c r="G91" s="12"/>
      <c r="H91" s="13"/>
    </row>
    <row r="92" spans="1:8" ht="16.5">
      <c r="A92" s="10">
        <v>44039</v>
      </c>
      <c r="B92" s="11">
        <v>135</v>
      </c>
      <c r="C92" s="12">
        <v>78</v>
      </c>
      <c r="D92" s="17">
        <f>8.6+3.44</f>
        <v>12.04</v>
      </c>
      <c r="E92" s="12">
        <v>470</v>
      </c>
      <c r="F92" s="13">
        <v>195</v>
      </c>
      <c r="G92" s="12">
        <v>0.7</v>
      </c>
      <c r="H92" s="13">
        <v>21</v>
      </c>
    </row>
    <row r="93" spans="1:8" ht="16.5">
      <c r="A93" s="10">
        <v>44040</v>
      </c>
      <c r="B93" s="11">
        <v>556</v>
      </c>
      <c r="C93" s="12">
        <v>78</v>
      </c>
      <c r="D93" s="20">
        <f>8.66+9.46</f>
        <v>18.12</v>
      </c>
      <c r="E93" s="12">
        <v>490</v>
      </c>
      <c r="F93" s="13">
        <v>135</v>
      </c>
      <c r="G93" s="12">
        <v>0.7</v>
      </c>
      <c r="H93" s="13">
        <v>15.6</v>
      </c>
    </row>
    <row r="94" spans="1:8" ht="16.5">
      <c r="A94" s="10">
        <v>44041</v>
      </c>
      <c r="B94" s="11">
        <v>632</v>
      </c>
      <c r="C94" s="12">
        <v>197</v>
      </c>
      <c r="D94" s="21">
        <f>9.6+15.35</f>
        <v>24.95</v>
      </c>
      <c r="E94" s="12">
        <v>485</v>
      </c>
      <c r="F94" s="13">
        <v>140</v>
      </c>
      <c r="G94" s="12">
        <v>1</v>
      </c>
      <c r="H94" s="13">
        <v>18</v>
      </c>
    </row>
    <row r="95" spans="1:8" ht="16.5">
      <c r="A95" s="10">
        <v>44042</v>
      </c>
      <c r="B95" s="11">
        <v>365</v>
      </c>
      <c r="C95" s="12">
        <v>197</v>
      </c>
      <c r="D95" s="21">
        <f>14.45+9.6</f>
        <v>24.049999999999997</v>
      </c>
    </row>
    <row r="96" spans="1:8" ht="16.5">
      <c r="A96" s="10">
        <v>44043</v>
      </c>
      <c r="B96" s="11">
        <v>767</v>
      </c>
      <c r="C96">
        <v>268</v>
      </c>
      <c r="D96" s="22">
        <f>17.12+11.75</f>
        <v>28.87</v>
      </c>
      <c r="E96" s="19">
        <v>630</v>
      </c>
      <c r="F96" s="13">
        <v>185</v>
      </c>
      <c r="G96" s="12">
        <v>0.7</v>
      </c>
      <c r="H96" s="13">
        <v>19.2</v>
      </c>
    </row>
    <row r="97" spans="1:8" ht="16.5">
      <c r="A97" s="10">
        <v>44044</v>
      </c>
      <c r="B97" s="11">
        <v>436</v>
      </c>
      <c r="C97">
        <v>143</v>
      </c>
      <c r="D97" s="18">
        <f>18.04+6.82</f>
        <v>24.86</v>
      </c>
      <c r="E97" s="19"/>
      <c r="F97" s="13"/>
      <c r="G97" s="12"/>
      <c r="H97" s="13"/>
    </row>
    <row r="98" spans="1:8" ht="16.5">
      <c r="A98" s="10">
        <v>44045</v>
      </c>
      <c r="B98" s="11">
        <v>364</v>
      </c>
      <c r="C98">
        <v>106</v>
      </c>
      <c r="D98" s="18">
        <f>11.49+8.14</f>
        <v>19.630000000000003</v>
      </c>
      <c r="E98" s="19"/>
      <c r="F98" s="13"/>
      <c r="G98" s="12"/>
      <c r="H98" s="13"/>
    </row>
    <row r="99" spans="1:8" ht="16.5">
      <c r="A99" s="10">
        <v>44046</v>
      </c>
      <c r="B99" s="11">
        <v>253</v>
      </c>
      <c r="C99">
        <v>208</v>
      </c>
      <c r="D99" s="18">
        <f>6.03+8.79</f>
        <v>14.82</v>
      </c>
      <c r="E99" s="19">
        <v>460</v>
      </c>
      <c r="F99" s="13">
        <v>105</v>
      </c>
      <c r="G99" s="12">
        <v>0.3</v>
      </c>
      <c r="H99" s="13">
        <v>18</v>
      </c>
    </row>
    <row r="100" spans="1:8" ht="16.5">
      <c r="A100" s="10">
        <v>44047</v>
      </c>
      <c r="B100" s="11">
        <v>370</v>
      </c>
      <c r="C100">
        <v>121</v>
      </c>
      <c r="D100" s="18">
        <f>6.09+14.58</f>
        <v>20.67</v>
      </c>
      <c r="E100" s="19">
        <v>560</v>
      </c>
      <c r="F100" s="13">
        <v>110</v>
      </c>
      <c r="G100" s="12">
        <v>0.2</v>
      </c>
      <c r="H100" s="13">
        <v>21.6</v>
      </c>
    </row>
    <row r="101" spans="1:8" ht="16.5">
      <c r="A101" s="10">
        <v>44048</v>
      </c>
      <c r="B101" s="11">
        <v>261</v>
      </c>
      <c r="C101">
        <v>137</v>
      </c>
      <c r="D101" s="18">
        <f>3.45+7.06</f>
        <v>10.51</v>
      </c>
      <c r="E101" s="19">
        <v>640</v>
      </c>
      <c r="F101" s="13">
        <v>165</v>
      </c>
      <c r="G101" s="15">
        <v>0.9</v>
      </c>
      <c r="H101" s="13">
        <v>22.8</v>
      </c>
    </row>
    <row r="102" spans="1:8" ht="16.5">
      <c r="A102" s="10">
        <v>44049</v>
      </c>
      <c r="B102" s="11">
        <v>409</v>
      </c>
      <c r="C102">
        <v>127</v>
      </c>
      <c r="D102" s="18">
        <f>15.85+8.13</f>
        <v>23.98</v>
      </c>
      <c r="E102" s="19">
        <v>580</v>
      </c>
      <c r="F102" s="13">
        <v>145</v>
      </c>
      <c r="G102" s="12">
        <v>0.6</v>
      </c>
      <c r="H102" s="13">
        <v>16.8</v>
      </c>
    </row>
    <row r="103" spans="1:8" ht="16.5">
      <c r="A103" s="10">
        <v>44050</v>
      </c>
      <c r="B103" s="11">
        <v>712</v>
      </c>
      <c r="C103">
        <v>382</v>
      </c>
      <c r="D103" s="18">
        <f>4.33+12.48</f>
        <v>16.810000000000002</v>
      </c>
      <c r="E103" s="19">
        <v>575</v>
      </c>
      <c r="F103" s="13">
        <v>100</v>
      </c>
      <c r="G103" s="12">
        <v>0.8</v>
      </c>
      <c r="H103" s="13">
        <v>18.600000000000001</v>
      </c>
    </row>
    <row r="104" spans="1:8" ht="16.5">
      <c r="A104" s="10">
        <v>44051</v>
      </c>
      <c r="B104" s="11">
        <v>552</v>
      </c>
      <c r="C104">
        <v>196</v>
      </c>
      <c r="D104" s="18">
        <f>11.88+17.54</f>
        <v>29.42</v>
      </c>
      <c r="E104" s="19"/>
      <c r="F104" s="13"/>
      <c r="G104" s="12"/>
      <c r="H104" s="13"/>
    </row>
    <row r="105" spans="1:8" ht="16.5">
      <c r="A105" s="10">
        <v>44052</v>
      </c>
      <c r="B105" s="11">
        <v>410</v>
      </c>
      <c r="C105">
        <v>78</v>
      </c>
      <c r="D105" s="18">
        <f>6.63+14.53</f>
        <v>21.16</v>
      </c>
      <c r="E105" s="19"/>
      <c r="F105" s="13"/>
      <c r="G105" s="12"/>
      <c r="H105" s="13"/>
    </row>
    <row r="106" spans="1:8" ht="16.5">
      <c r="A106" s="10">
        <v>44053</v>
      </c>
      <c r="B106" s="11">
        <v>417</v>
      </c>
      <c r="C106">
        <v>144</v>
      </c>
      <c r="D106" s="23">
        <f>8.04+9.43</f>
        <v>17.47</v>
      </c>
      <c r="E106" s="19">
        <v>500</v>
      </c>
      <c r="F106" s="13">
        <v>155</v>
      </c>
      <c r="G106" s="12">
        <v>0.4</v>
      </c>
      <c r="H106" s="13">
        <v>19.8</v>
      </c>
    </row>
    <row r="107" spans="1:8" ht="16.5">
      <c r="A107" s="10">
        <v>44054</v>
      </c>
      <c r="B107" s="11">
        <v>820</v>
      </c>
      <c r="C107">
        <v>300</v>
      </c>
      <c r="D107" s="18">
        <f>16.21+16.72</f>
        <v>32.93</v>
      </c>
      <c r="E107" s="19">
        <v>555</v>
      </c>
      <c r="F107" s="13">
        <v>135</v>
      </c>
      <c r="G107" s="12">
        <v>0.4</v>
      </c>
      <c r="H107" s="13">
        <v>17.399999999999999</v>
      </c>
    </row>
    <row r="108" spans="1:8" ht="16.5">
      <c r="A108" s="10">
        <v>44055</v>
      </c>
      <c r="B108" s="11">
        <v>812</v>
      </c>
      <c r="C108">
        <v>356</v>
      </c>
      <c r="D108" s="18">
        <f>21.07+14.44</f>
        <v>35.51</v>
      </c>
      <c r="E108" s="19">
        <v>560</v>
      </c>
      <c r="F108" s="13">
        <v>155</v>
      </c>
      <c r="G108" s="12">
        <v>1.8</v>
      </c>
      <c r="H108" s="13">
        <v>20.399999999999999</v>
      </c>
    </row>
    <row r="109" spans="1:8" ht="16.5">
      <c r="A109" s="10">
        <v>44056</v>
      </c>
      <c r="B109" s="11">
        <v>346</v>
      </c>
      <c r="C109">
        <v>24</v>
      </c>
      <c r="D109" s="18">
        <f>19.73+23.21</f>
        <v>42.94</v>
      </c>
      <c r="E109" s="19">
        <v>560</v>
      </c>
      <c r="F109" s="13">
        <v>155</v>
      </c>
      <c r="G109" s="12">
        <v>0.4</v>
      </c>
      <c r="H109" s="13">
        <v>19.2</v>
      </c>
    </row>
    <row r="110" spans="1:8" ht="16.5">
      <c r="A110" s="10">
        <v>44057</v>
      </c>
      <c r="B110" s="11">
        <v>78</v>
      </c>
      <c r="C110">
        <v>60</v>
      </c>
      <c r="D110" s="17">
        <v>0</v>
      </c>
      <c r="E110" s="19">
        <v>550</v>
      </c>
      <c r="F110" s="13">
        <v>175</v>
      </c>
      <c r="G110" s="12">
        <v>0.6</v>
      </c>
      <c r="H110" s="13">
        <v>15.6</v>
      </c>
    </row>
    <row r="111" spans="1:8" ht="16.5">
      <c r="A111" s="10">
        <v>44058</v>
      </c>
      <c r="B111" s="11">
        <v>129</v>
      </c>
      <c r="C111">
        <v>71</v>
      </c>
      <c r="D111" s="18">
        <v>13.67</v>
      </c>
      <c r="E111" s="19"/>
      <c r="F111" s="13"/>
      <c r="G111" s="12"/>
      <c r="H111" s="13"/>
    </row>
    <row r="112" spans="1:8" ht="16.5">
      <c r="A112" s="10">
        <v>44059</v>
      </c>
      <c r="B112" s="11">
        <v>380</v>
      </c>
      <c r="C112">
        <v>194</v>
      </c>
      <c r="D112" s="18">
        <v>10.79</v>
      </c>
      <c r="E112" s="19"/>
      <c r="F112" s="13"/>
      <c r="G112" s="12"/>
      <c r="H112" s="13"/>
    </row>
    <row r="113" spans="1:8" ht="16.5">
      <c r="A113" s="10">
        <v>44060</v>
      </c>
      <c r="B113" s="11">
        <v>701</v>
      </c>
      <c r="C113">
        <v>286</v>
      </c>
      <c r="D113" s="18">
        <f>20.64+11.83</f>
        <v>32.47</v>
      </c>
      <c r="E113" s="19">
        <v>545</v>
      </c>
      <c r="F113" s="13">
        <v>145</v>
      </c>
      <c r="G113" s="12">
        <v>1.2</v>
      </c>
      <c r="H113" s="13">
        <v>19.2</v>
      </c>
    </row>
    <row r="114" spans="1:8" ht="16.5">
      <c r="A114" s="10">
        <v>44061</v>
      </c>
      <c r="B114" s="11">
        <v>587</v>
      </c>
      <c r="C114">
        <v>232</v>
      </c>
      <c r="D114" s="18">
        <f>15.91</f>
        <v>15.91</v>
      </c>
      <c r="E114" s="19">
        <v>485</v>
      </c>
      <c r="F114" s="13">
        <v>150</v>
      </c>
      <c r="G114" s="12">
        <v>1.4</v>
      </c>
      <c r="H114" s="13">
        <v>21.6</v>
      </c>
    </row>
    <row r="115" spans="1:8" ht="16.5">
      <c r="A115" s="10">
        <v>44062</v>
      </c>
      <c r="B115" s="11">
        <v>770</v>
      </c>
      <c r="C115">
        <v>312</v>
      </c>
      <c r="D115" s="18">
        <f>19.2+9.79</f>
        <v>28.99</v>
      </c>
      <c r="E115" s="19">
        <v>485</v>
      </c>
      <c r="F115" s="13">
        <v>150</v>
      </c>
      <c r="G115" s="12">
        <v>1.4</v>
      </c>
      <c r="H115" s="13">
        <v>21.6</v>
      </c>
    </row>
    <row r="116" spans="1:8" ht="16.5">
      <c r="A116" s="10">
        <v>44063</v>
      </c>
      <c r="B116" s="11">
        <v>414</v>
      </c>
      <c r="C116">
        <v>107</v>
      </c>
      <c r="D116" s="18">
        <f>8.56+9.11</f>
        <v>17.670000000000002</v>
      </c>
      <c r="E116" s="19">
        <v>435</v>
      </c>
      <c r="F116" s="13">
        <v>175</v>
      </c>
      <c r="G116" s="12">
        <v>0.6</v>
      </c>
      <c r="H116" s="13">
        <v>16.8</v>
      </c>
    </row>
    <row r="117" spans="1:8" ht="16.5">
      <c r="A117" s="10">
        <v>44064</v>
      </c>
      <c r="B117" s="11">
        <v>498</v>
      </c>
      <c r="C117">
        <v>144</v>
      </c>
      <c r="D117" s="18">
        <f>9.77+12.01</f>
        <v>21.78</v>
      </c>
      <c r="E117" s="19">
        <v>565</v>
      </c>
      <c r="F117" s="13">
        <v>200</v>
      </c>
      <c r="G117" s="12">
        <v>1.5</v>
      </c>
      <c r="H117" s="13">
        <v>21.6</v>
      </c>
    </row>
    <row r="118" spans="1:8" ht="16.5">
      <c r="A118" s="10">
        <v>44065</v>
      </c>
      <c r="B118" s="11">
        <v>756</v>
      </c>
      <c r="C118">
        <v>173</v>
      </c>
      <c r="D118" s="18">
        <f>15.43+13.68</f>
        <v>29.11</v>
      </c>
      <c r="E118" s="19"/>
      <c r="F118" s="13"/>
      <c r="G118" s="12"/>
      <c r="H118" s="13"/>
    </row>
    <row r="119" spans="1:8" ht="16.5">
      <c r="A119" s="10">
        <v>44066</v>
      </c>
      <c r="B119" s="11">
        <v>195</v>
      </c>
      <c r="C119">
        <v>0</v>
      </c>
      <c r="D119" s="18">
        <f>10.7</f>
        <v>10.7</v>
      </c>
      <c r="E119" s="19"/>
      <c r="F119" s="13"/>
      <c r="G119" s="12"/>
      <c r="H119" s="13"/>
    </row>
    <row r="120" spans="1:8" ht="16.5">
      <c r="A120" s="10">
        <v>44067</v>
      </c>
      <c r="B120" s="11">
        <v>446</v>
      </c>
      <c r="C120">
        <v>225</v>
      </c>
      <c r="D120" s="18">
        <f>4.42+14.4</f>
        <v>18.82</v>
      </c>
      <c r="E120" s="19">
        <v>520</v>
      </c>
      <c r="F120" s="13">
        <v>155</v>
      </c>
      <c r="G120" s="12">
        <v>0.4</v>
      </c>
      <c r="H120" s="13">
        <v>18.600000000000001</v>
      </c>
    </row>
    <row r="121" spans="1:8" ht="16.5">
      <c r="A121" s="10">
        <v>44068</v>
      </c>
      <c r="B121" s="11">
        <v>484</v>
      </c>
      <c r="C121">
        <v>224</v>
      </c>
      <c r="D121" s="18">
        <f>15.02+8.64</f>
        <v>23.66</v>
      </c>
      <c r="E121" s="19">
        <v>505</v>
      </c>
      <c r="F121" s="13">
        <v>100</v>
      </c>
      <c r="G121" s="12">
        <v>0.3</v>
      </c>
      <c r="H121" s="13">
        <v>19.8</v>
      </c>
    </row>
    <row r="122" spans="1:8" ht="16.5">
      <c r="A122" s="10">
        <v>44069</v>
      </c>
      <c r="B122" s="11">
        <v>227</v>
      </c>
      <c r="C122">
        <v>169</v>
      </c>
      <c r="D122" s="18">
        <f>11.65+10.64</f>
        <v>22.29</v>
      </c>
      <c r="E122" s="19">
        <v>515</v>
      </c>
      <c r="F122" s="13">
        <v>150</v>
      </c>
      <c r="G122" s="12">
        <v>0.3</v>
      </c>
      <c r="H122" s="13">
        <v>27</v>
      </c>
    </row>
    <row r="123" spans="1:8" ht="16.5">
      <c r="A123" s="10">
        <v>44070</v>
      </c>
      <c r="B123" s="11">
        <v>743</v>
      </c>
      <c r="C123">
        <v>214</v>
      </c>
      <c r="D123" s="18">
        <f>13.27+13.78</f>
        <v>27.049999999999997</v>
      </c>
      <c r="E123" s="19">
        <v>510</v>
      </c>
      <c r="F123" s="13">
        <v>130</v>
      </c>
      <c r="G123" s="12">
        <v>0.4</v>
      </c>
      <c r="H123" s="13">
        <v>26.4</v>
      </c>
    </row>
    <row r="124" spans="1:8" ht="16.5">
      <c r="A124" s="10">
        <v>44071</v>
      </c>
      <c r="B124" s="11">
        <v>665</v>
      </c>
      <c r="C124">
        <v>286</v>
      </c>
      <c r="D124" s="18">
        <f>17.56+14.4</f>
        <v>31.96</v>
      </c>
      <c r="E124" s="19">
        <v>490</v>
      </c>
      <c r="F124" s="13">
        <v>135</v>
      </c>
      <c r="G124" s="12">
        <v>1.4</v>
      </c>
      <c r="H124" s="13">
        <v>19.8</v>
      </c>
    </row>
    <row r="125" spans="1:8" ht="16.5">
      <c r="A125" s="10">
        <v>44072</v>
      </c>
      <c r="B125" s="11">
        <v>616</v>
      </c>
      <c r="C125">
        <v>284</v>
      </c>
      <c r="D125" s="18">
        <f>17.82+11.42</f>
        <v>29.240000000000002</v>
      </c>
      <c r="E125" s="19"/>
      <c r="F125" s="13"/>
      <c r="G125" s="12"/>
      <c r="H125" s="13"/>
    </row>
    <row r="126" spans="1:8" ht="16.5">
      <c r="A126" s="10">
        <v>44073</v>
      </c>
      <c r="B126" s="11">
        <v>375</v>
      </c>
      <c r="C126">
        <v>114</v>
      </c>
      <c r="D126" s="18">
        <f>14.18+7.66</f>
        <v>21.84</v>
      </c>
      <c r="E126" s="19"/>
      <c r="F126" s="13"/>
      <c r="G126" s="12"/>
      <c r="H126" s="13"/>
    </row>
    <row r="127" spans="1:8" ht="16.5">
      <c r="A127" s="10">
        <v>44074</v>
      </c>
      <c r="B127" s="11">
        <v>409</v>
      </c>
      <c r="C127">
        <v>220</v>
      </c>
      <c r="D127" s="24">
        <f>5.42+5.9</f>
        <v>11.32</v>
      </c>
      <c r="E127" s="19">
        <v>455</v>
      </c>
      <c r="F127" s="13">
        <v>80</v>
      </c>
      <c r="G127" s="12">
        <v>0.5</v>
      </c>
      <c r="H127" s="13">
        <v>22.8</v>
      </c>
    </row>
    <row r="128" spans="1:8" ht="16.5">
      <c r="A128" s="10">
        <v>44075</v>
      </c>
      <c r="B128" s="11">
        <v>704</v>
      </c>
      <c r="C128">
        <v>421</v>
      </c>
      <c r="D128" s="17">
        <f>11.89+15.86</f>
        <v>27.75</v>
      </c>
      <c r="E128" s="19">
        <v>430</v>
      </c>
      <c r="F128" s="13">
        <v>85</v>
      </c>
      <c r="G128" s="12">
        <v>0.1</v>
      </c>
      <c r="H128" s="13">
        <v>19.8</v>
      </c>
    </row>
    <row r="129" spans="1:8" ht="16.5">
      <c r="A129" s="10">
        <v>44076</v>
      </c>
      <c r="B129" s="11">
        <v>852</v>
      </c>
      <c r="C129">
        <v>440</v>
      </c>
      <c r="D129" s="17">
        <f>12.76+12.64</f>
        <v>25.4</v>
      </c>
      <c r="E129" s="19">
        <v>510</v>
      </c>
      <c r="F129" s="13">
        <v>100</v>
      </c>
      <c r="G129" s="12">
        <v>0.9</v>
      </c>
      <c r="H129" s="13">
        <v>27</v>
      </c>
    </row>
    <row r="130" spans="1:8" ht="16.5">
      <c r="A130" s="10">
        <v>44077</v>
      </c>
      <c r="B130" s="11">
        <v>868</v>
      </c>
      <c r="C130">
        <v>341</v>
      </c>
      <c r="D130" s="17">
        <f>15.69+14.18</f>
        <v>29.869999999999997</v>
      </c>
      <c r="E130" s="19">
        <v>500</v>
      </c>
      <c r="F130" s="13">
        <v>115</v>
      </c>
      <c r="G130" s="12">
        <v>0.6</v>
      </c>
      <c r="H130" s="13">
        <v>28.2</v>
      </c>
    </row>
    <row r="131" spans="1:8" ht="16.5">
      <c r="A131" s="10">
        <v>44078</v>
      </c>
      <c r="B131" s="11">
        <v>539</v>
      </c>
      <c r="C131">
        <v>313</v>
      </c>
      <c r="D131" s="17">
        <f>8.41+9.13</f>
        <v>17.54</v>
      </c>
      <c r="E131" s="19">
        <v>530</v>
      </c>
      <c r="F131" s="13">
        <v>130</v>
      </c>
      <c r="G131" s="12">
        <v>0.6</v>
      </c>
      <c r="H131" s="13">
        <v>25.8</v>
      </c>
    </row>
    <row r="132" spans="1:8" ht="16.5">
      <c r="A132" s="10">
        <v>44079</v>
      </c>
      <c r="B132" s="11">
        <v>898</v>
      </c>
      <c r="C132">
        <v>435</v>
      </c>
      <c r="D132" s="17">
        <f>10.64+12.54</f>
        <v>23.18</v>
      </c>
      <c r="E132" s="19"/>
      <c r="F132" s="13"/>
      <c r="G132" s="12"/>
      <c r="H132" s="13"/>
    </row>
    <row r="133" spans="1:8" ht="16.5">
      <c r="A133" s="10">
        <v>44080</v>
      </c>
      <c r="B133" s="11">
        <v>658</v>
      </c>
      <c r="C133">
        <v>282</v>
      </c>
      <c r="D133" s="17">
        <f>18.88+8.84</f>
        <v>27.72</v>
      </c>
      <c r="E133" s="19"/>
      <c r="F133" s="13"/>
      <c r="G133" s="12"/>
      <c r="H133" s="13"/>
    </row>
    <row r="134" spans="1:8" ht="16.5">
      <c r="A134" s="10">
        <v>44081</v>
      </c>
      <c r="B134" s="11">
        <v>560</v>
      </c>
      <c r="C134">
        <v>269</v>
      </c>
      <c r="D134" s="17">
        <f>9.26+5.89</f>
        <v>15.149999999999999</v>
      </c>
      <c r="E134" s="19">
        <v>540</v>
      </c>
      <c r="F134" s="13">
        <v>135</v>
      </c>
      <c r="G134" s="12">
        <v>0.5</v>
      </c>
      <c r="H134" s="13">
        <v>33</v>
      </c>
    </row>
    <row r="135" spans="1:8" ht="16.5">
      <c r="A135" s="10">
        <v>44082</v>
      </c>
      <c r="B135" s="11">
        <v>417</v>
      </c>
      <c r="C135">
        <v>128</v>
      </c>
      <c r="D135" s="17">
        <v>15.13</v>
      </c>
      <c r="E135" s="19">
        <v>515</v>
      </c>
      <c r="F135" s="13">
        <v>105</v>
      </c>
      <c r="G135" s="12">
        <v>0.8</v>
      </c>
      <c r="H135" s="13">
        <v>37.200000000000003</v>
      </c>
    </row>
    <row r="136" spans="1:8" ht="16.5">
      <c r="A136" s="10">
        <v>44083</v>
      </c>
      <c r="B136" s="11">
        <v>627</v>
      </c>
      <c r="C136">
        <v>321</v>
      </c>
      <c r="D136" s="17">
        <f>16.27+18.33</f>
        <v>34.599999999999994</v>
      </c>
      <c r="E136" s="19">
        <v>545</v>
      </c>
      <c r="F136" s="13">
        <v>125</v>
      </c>
      <c r="G136" s="12">
        <v>1.1000000000000001</v>
      </c>
      <c r="H136" s="13">
        <v>43.8</v>
      </c>
    </row>
    <row r="137" spans="1:8" ht="16.5">
      <c r="A137" s="10">
        <v>44084</v>
      </c>
      <c r="B137" s="11">
        <v>659</v>
      </c>
      <c r="C137">
        <v>281</v>
      </c>
      <c r="D137" s="17">
        <f>16.91+14.85</f>
        <v>31.759999999999998</v>
      </c>
      <c r="E137" s="19">
        <v>595</v>
      </c>
      <c r="F137" s="13">
        <v>185</v>
      </c>
      <c r="G137" s="12">
        <v>1.5</v>
      </c>
      <c r="H137" s="13">
        <v>40.799999999999997</v>
      </c>
    </row>
    <row r="138" spans="1:8" ht="16.5">
      <c r="A138" s="10">
        <v>44085</v>
      </c>
      <c r="B138" s="11">
        <v>458</v>
      </c>
      <c r="C138">
        <v>295</v>
      </c>
      <c r="D138" s="17">
        <f>14.31+13.1</f>
        <v>27.41</v>
      </c>
      <c r="E138" s="19">
        <v>480</v>
      </c>
      <c r="F138" s="13">
        <v>140</v>
      </c>
      <c r="G138" s="12">
        <v>3.9</v>
      </c>
      <c r="H138" s="13">
        <v>37.200000000000003</v>
      </c>
    </row>
    <row r="139" spans="1:8" ht="16.5">
      <c r="A139" s="10">
        <v>44086</v>
      </c>
      <c r="B139" s="11">
        <v>867</v>
      </c>
      <c r="C139">
        <v>352</v>
      </c>
      <c r="D139" s="17">
        <f>18.49+9.48</f>
        <v>27.97</v>
      </c>
      <c r="E139" s="19"/>
      <c r="F139" s="13"/>
      <c r="G139" s="12"/>
      <c r="H139" s="13"/>
    </row>
    <row r="140" spans="1:8" ht="16.5">
      <c r="A140" s="10">
        <v>44087</v>
      </c>
      <c r="B140" s="11">
        <v>240</v>
      </c>
      <c r="C140">
        <v>21</v>
      </c>
      <c r="D140" s="17">
        <v>17.739999999999998</v>
      </c>
      <c r="E140" s="19"/>
      <c r="F140" s="13"/>
      <c r="G140" s="12"/>
      <c r="H140" s="13"/>
    </row>
    <row r="141" spans="1:8" ht="16.5">
      <c r="A141" s="10">
        <v>44088</v>
      </c>
      <c r="B141" s="11">
        <v>373</v>
      </c>
      <c r="C141">
        <v>236</v>
      </c>
      <c r="D141" s="17">
        <f>6.11+7.48</f>
        <v>13.59</v>
      </c>
      <c r="E141" s="19">
        <v>520</v>
      </c>
      <c r="F141" s="13">
        <v>190</v>
      </c>
      <c r="G141" s="12">
        <v>1.7</v>
      </c>
      <c r="H141" s="13">
        <v>30.6</v>
      </c>
    </row>
    <row r="142" spans="1:8" ht="16.5">
      <c r="A142" s="10">
        <v>44089</v>
      </c>
      <c r="B142" s="11">
        <v>774</v>
      </c>
      <c r="C142">
        <v>357</v>
      </c>
      <c r="D142" s="17">
        <f>10.83+10.85</f>
        <v>21.68</v>
      </c>
      <c r="E142" s="19">
        <v>545</v>
      </c>
      <c r="F142" s="13">
        <v>135</v>
      </c>
      <c r="G142" s="12">
        <v>1.4</v>
      </c>
      <c r="H142" s="13">
        <v>35.4</v>
      </c>
    </row>
    <row r="143" spans="1:8" ht="16.5">
      <c r="A143" s="10">
        <v>44090</v>
      </c>
      <c r="B143" s="11">
        <v>493</v>
      </c>
      <c r="C143">
        <v>168</v>
      </c>
      <c r="D143" s="17">
        <f>12.39+9.79</f>
        <v>22.18</v>
      </c>
      <c r="E143" s="19">
        <v>595</v>
      </c>
      <c r="F143" s="13">
        <v>195</v>
      </c>
      <c r="G143" s="12">
        <v>1</v>
      </c>
      <c r="H143" s="13">
        <v>25.8</v>
      </c>
    </row>
    <row r="144" spans="1:8" ht="16.5">
      <c r="A144" s="10">
        <v>44091</v>
      </c>
      <c r="B144" s="11">
        <v>463</v>
      </c>
      <c r="C144">
        <v>272</v>
      </c>
      <c r="D144" s="17">
        <f>12.43+10.39</f>
        <v>22.82</v>
      </c>
      <c r="E144" s="19">
        <v>545</v>
      </c>
      <c r="F144" s="13">
        <v>90</v>
      </c>
      <c r="G144" s="12">
        <v>0.4</v>
      </c>
      <c r="H144" s="13">
        <v>24.6</v>
      </c>
    </row>
    <row r="145" spans="1:8" ht="16.5">
      <c r="A145" s="10">
        <v>44092</v>
      </c>
      <c r="B145" s="11">
        <v>733</v>
      </c>
      <c r="C145">
        <v>366</v>
      </c>
      <c r="D145" s="17">
        <f>15.91+15.28</f>
        <v>31.189999999999998</v>
      </c>
      <c r="E145" s="19">
        <v>535</v>
      </c>
      <c r="F145" s="13">
        <v>115</v>
      </c>
      <c r="G145" s="12">
        <v>1.1000000000000001</v>
      </c>
      <c r="H145" s="13">
        <v>22.8</v>
      </c>
    </row>
    <row r="146" spans="1:8" ht="16.5">
      <c r="A146" s="10">
        <v>44093</v>
      </c>
      <c r="B146" s="11">
        <v>780</v>
      </c>
      <c r="C146">
        <v>401</v>
      </c>
      <c r="D146" s="17">
        <f>13.53+10.3</f>
        <v>23.83</v>
      </c>
      <c r="E146" s="19"/>
      <c r="F146" s="13"/>
      <c r="G146" s="12"/>
      <c r="H146" s="13"/>
    </row>
    <row r="147" spans="1:8" ht="16.5">
      <c r="A147" s="10">
        <v>44094</v>
      </c>
      <c r="B147" s="11">
        <v>780</v>
      </c>
      <c r="C147">
        <v>341</v>
      </c>
      <c r="D147" s="17">
        <v>17.41</v>
      </c>
      <c r="E147" s="19"/>
      <c r="F147" s="13"/>
      <c r="G147" s="12"/>
      <c r="H147" s="13"/>
    </row>
    <row r="148" spans="1:8" ht="16.5">
      <c r="A148" s="10">
        <v>44095</v>
      </c>
      <c r="B148" s="11">
        <v>456</v>
      </c>
      <c r="C148">
        <v>172</v>
      </c>
      <c r="D148" s="17">
        <f>7.79+14.76</f>
        <v>22.55</v>
      </c>
      <c r="E148" s="19">
        <v>530</v>
      </c>
      <c r="F148" s="13">
        <v>155</v>
      </c>
      <c r="G148" s="12">
        <v>0.4</v>
      </c>
      <c r="H148" s="13">
        <v>21.6</v>
      </c>
    </row>
    <row r="149" spans="1:8" ht="16.5">
      <c r="A149" s="10">
        <v>44096</v>
      </c>
      <c r="B149" s="11">
        <v>649</v>
      </c>
      <c r="C149">
        <v>302</v>
      </c>
      <c r="D149" s="17">
        <f>13.78+12.44</f>
        <v>26.22</v>
      </c>
      <c r="E149" s="19">
        <v>555</v>
      </c>
      <c r="F149" s="13">
        <v>115</v>
      </c>
      <c r="G149" s="12">
        <v>0.4</v>
      </c>
      <c r="H149" s="13">
        <v>23.4</v>
      </c>
    </row>
    <row r="150" spans="1:8" ht="16.5">
      <c r="A150" s="10">
        <v>44097</v>
      </c>
      <c r="B150" s="11">
        <v>754</v>
      </c>
      <c r="C150">
        <v>377</v>
      </c>
      <c r="D150" s="17">
        <f>12.94+12.57</f>
        <v>25.509999999999998</v>
      </c>
      <c r="E150" s="19">
        <v>520</v>
      </c>
      <c r="F150" s="13">
        <v>145</v>
      </c>
      <c r="G150" s="12">
        <v>0.5</v>
      </c>
      <c r="H150" s="13">
        <v>33</v>
      </c>
    </row>
    <row r="151" spans="1:8" ht="16.5">
      <c r="A151" s="10">
        <v>44098</v>
      </c>
      <c r="B151" s="11">
        <v>709</v>
      </c>
      <c r="C151">
        <v>264</v>
      </c>
      <c r="D151" s="17">
        <f>12.02+17.69</f>
        <v>29.71</v>
      </c>
      <c r="E151" s="19">
        <v>560</v>
      </c>
      <c r="F151" s="13">
        <v>145</v>
      </c>
      <c r="G151" s="12">
        <v>0.9</v>
      </c>
      <c r="H151" s="13">
        <v>42</v>
      </c>
    </row>
    <row r="152" spans="1:8" ht="16.5">
      <c r="A152" s="10">
        <v>44099</v>
      </c>
      <c r="B152" s="11">
        <v>828</v>
      </c>
      <c r="C152">
        <v>426</v>
      </c>
      <c r="D152" s="17">
        <f>13.24+14.32</f>
        <v>27.560000000000002</v>
      </c>
      <c r="E152" s="19">
        <v>570</v>
      </c>
      <c r="F152" s="13">
        <v>95</v>
      </c>
      <c r="G152" s="12">
        <v>0.2</v>
      </c>
      <c r="H152" s="13">
        <v>22.8</v>
      </c>
    </row>
    <row r="153" spans="1:8" ht="16.5">
      <c r="A153" s="10">
        <v>44100</v>
      </c>
      <c r="B153" s="11">
        <v>710</v>
      </c>
      <c r="C153">
        <v>339</v>
      </c>
      <c r="D153" s="17">
        <f>13.94+13.16</f>
        <v>27.1</v>
      </c>
      <c r="E153" s="19">
        <v>535</v>
      </c>
      <c r="F153" s="13">
        <v>155</v>
      </c>
      <c r="G153" s="12">
        <v>1.1000000000000001</v>
      </c>
      <c r="H153" s="13">
        <v>22.8</v>
      </c>
    </row>
    <row r="154" spans="1:8" ht="16.5">
      <c r="A154" s="10">
        <v>44101</v>
      </c>
      <c r="B154" s="11">
        <v>145</v>
      </c>
      <c r="C154">
        <v>0</v>
      </c>
      <c r="D154" s="17">
        <v>11.36</v>
      </c>
      <c r="E154" s="19"/>
      <c r="F154" s="13"/>
      <c r="G154" s="12"/>
      <c r="H154" s="13"/>
    </row>
    <row r="155" spans="1:8" ht="16.5">
      <c r="A155" s="10">
        <v>44102</v>
      </c>
      <c r="B155" s="11">
        <v>388</v>
      </c>
      <c r="C155">
        <v>194</v>
      </c>
      <c r="D155" s="17">
        <f>3.99+8.36</f>
        <v>12.35</v>
      </c>
      <c r="E155" s="19">
        <v>550</v>
      </c>
      <c r="F155" s="13">
        <v>160</v>
      </c>
      <c r="G155" s="12">
        <v>0.5</v>
      </c>
      <c r="H155" s="13">
        <v>18.600000000000001</v>
      </c>
    </row>
    <row r="156" spans="1:8" ht="16.5">
      <c r="A156" s="10">
        <v>44103</v>
      </c>
      <c r="B156" s="11">
        <v>760</v>
      </c>
      <c r="C156">
        <v>319</v>
      </c>
      <c r="D156" s="17">
        <f>13.67+10.56</f>
        <v>24.23</v>
      </c>
      <c r="E156" s="19">
        <v>525</v>
      </c>
      <c r="F156" s="13">
        <v>105</v>
      </c>
      <c r="G156" s="12">
        <v>0.5</v>
      </c>
      <c r="H156" s="13">
        <v>10.199999999999999</v>
      </c>
    </row>
    <row r="157" spans="1:8" ht="16.5">
      <c r="A157" s="10">
        <v>44104</v>
      </c>
      <c r="B157" s="11">
        <v>737</v>
      </c>
      <c r="C157">
        <v>343</v>
      </c>
      <c r="D157" s="17">
        <f>15.66+17.34</f>
        <v>33</v>
      </c>
      <c r="E157" s="19">
        <v>540</v>
      </c>
      <c r="F157" s="13">
        <v>110</v>
      </c>
      <c r="G157" s="12">
        <v>0.2</v>
      </c>
      <c r="H157" s="13">
        <v>18</v>
      </c>
    </row>
    <row r="158" spans="1:8" ht="16.5">
      <c r="A158" s="10">
        <v>44105</v>
      </c>
      <c r="B158" s="11">
        <v>670</v>
      </c>
      <c r="C158">
        <v>342</v>
      </c>
      <c r="E158" s="19"/>
      <c r="F158" s="13"/>
      <c r="G158" s="12"/>
      <c r="H158" s="13"/>
    </row>
    <row r="159" spans="1:8" ht="16.5">
      <c r="A159" s="10">
        <v>44106</v>
      </c>
      <c r="B159" s="11">
        <v>672</v>
      </c>
      <c r="C159">
        <v>374</v>
      </c>
      <c r="E159" s="19"/>
      <c r="F159" s="13"/>
      <c r="G159" s="12"/>
      <c r="H159" s="13"/>
    </row>
    <row r="160" spans="1:8" ht="16.5">
      <c r="A160" s="10">
        <v>44107</v>
      </c>
      <c r="B160" s="11">
        <v>586</v>
      </c>
      <c r="C160">
        <v>382</v>
      </c>
      <c r="E160" s="19">
        <v>545</v>
      </c>
      <c r="F160" s="13">
        <v>85</v>
      </c>
      <c r="G160" s="12">
        <v>1.1000000000000001</v>
      </c>
      <c r="H160" s="13">
        <v>12</v>
      </c>
    </row>
    <row r="161" spans="1:8" ht="16.5">
      <c r="A161" s="10">
        <v>44108</v>
      </c>
      <c r="B161" s="11">
        <v>0</v>
      </c>
      <c r="C161">
        <v>0</v>
      </c>
      <c r="E161" s="19"/>
      <c r="F161" s="13"/>
      <c r="G161" s="12"/>
      <c r="H161" s="13"/>
    </row>
    <row r="162" spans="1:8" ht="16.5">
      <c r="A162" s="10">
        <v>44109</v>
      </c>
      <c r="B162" s="11">
        <v>514</v>
      </c>
      <c r="C162">
        <v>273</v>
      </c>
      <c r="E162" s="19">
        <v>575</v>
      </c>
      <c r="F162" s="13">
        <v>58</v>
      </c>
      <c r="G162" s="12">
        <v>0.9</v>
      </c>
      <c r="H162" s="13">
        <v>13.2</v>
      </c>
    </row>
    <row r="163" spans="1:8" ht="16.5">
      <c r="A163" s="10">
        <v>44110</v>
      </c>
      <c r="B163" s="11">
        <v>580</v>
      </c>
      <c r="C163">
        <v>340</v>
      </c>
      <c r="E163" s="19">
        <v>565</v>
      </c>
      <c r="F163" s="13">
        <v>110</v>
      </c>
      <c r="G163" s="12">
        <v>0.5</v>
      </c>
      <c r="H163" s="13">
        <v>15</v>
      </c>
    </row>
    <row r="164" spans="1:8" ht="16.5">
      <c r="A164" s="10">
        <v>44111</v>
      </c>
      <c r="B164" s="11">
        <v>620</v>
      </c>
      <c r="C164">
        <v>348</v>
      </c>
      <c r="E164" s="19">
        <v>615</v>
      </c>
      <c r="F164" s="13">
        <v>100</v>
      </c>
      <c r="G164" s="12">
        <v>0.9</v>
      </c>
      <c r="H164" s="13">
        <v>12</v>
      </c>
    </row>
    <row r="165" spans="1:8" ht="16.5">
      <c r="A165" s="10">
        <v>44112</v>
      </c>
      <c r="B165" s="11">
        <v>584</v>
      </c>
      <c r="C165">
        <v>245</v>
      </c>
      <c r="E165" s="19">
        <v>610</v>
      </c>
      <c r="F165" s="13">
        <v>145</v>
      </c>
      <c r="G165" s="12">
        <v>0.7</v>
      </c>
      <c r="H165" s="13">
        <v>14.4</v>
      </c>
    </row>
    <row r="166" spans="1:8" ht="16.5">
      <c r="A166" s="10">
        <v>44113</v>
      </c>
      <c r="B166" s="11">
        <v>691</v>
      </c>
      <c r="C166">
        <v>286</v>
      </c>
      <c r="E166" s="19"/>
      <c r="F166" s="13"/>
      <c r="G166" s="12"/>
      <c r="H166" s="13"/>
    </row>
    <row r="167" spans="1:8" ht="16.5">
      <c r="A167" s="10">
        <v>44114</v>
      </c>
      <c r="B167" s="11">
        <v>694</v>
      </c>
      <c r="C167">
        <v>340</v>
      </c>
      <c r="E167" s="19"/>
      <c r="F167" s="13"/>
      <c r="G167" s="12"/>
      <c r="H167" s="13"/>
    </row>
    <row r="168" spans="1:8" ht="16.5">
      <c r="A168" s="10">
        <v>44115</v>
      </c>
      <c r="B168" s="11">
        <v>274</v>
      </c>
      <c r="C168">
        <v>93</v>
      </c>
      <c r="E168" s="19"/>
      <c r="F168" s="13"/>
      <c r="G168" s="12"/>
      <c r="H168" s="13"/>
    </row>
    <row r="169" spans="1:8" ht="16.5">
      <c r="A169" s="10">
        <v>44116</v>
      </c>
      <c r="B169" s="11">
        <v>427</v>
      </c>
      <c r="C169">
        <v>230</v>
      </c>
      <c r="E169" s="19">
        <v>615</v>
      </c>
      <c r="F169" s="13">
        <v>125</v>
      </c>
      <c r="G169" s="12">
        <v>1</v>
      </c>
      <c r="H169" s="13">
        <v>7.2</v>
      </c>
    </row>
    <row r="170" spans="1:8" ht="16.5">
      <c r="A170" s="10">
        <v>44117</v>
      </c>
      <c r="B170" s="11">
        <v>377</v>
      </c>
      <c r="C170">
        <v>174</v>
      </c>
      <c r="E170">
        <v>660</v>
      </c>
      <c r="F170">
        <v>150</v>
      </c>
      <c r="G170">
        <v>0.6</v>
      </c>
      <c r="H170">
        <v>13.2</v>
      </c>
    </row>
    <row r="171" spans="1:8" ht="16.5">
      <c r="A171" s="10">
        <v>44118</v>
      </c>
      <c r="B171" s="11">
        <v>827</v>
      </c>
      <c r="C171">
        <v>290</v>
      </c>
      <c r="E171">
        <v>555</v>
      </c>
      <c r="F171">
        <v>165</v>
      </c>
      <c r="G171">
        <v>0.8</v>
      </c>
      <c r="H171">
        <v>12.6</v>
      </c>
    </row>
    <row r="172" spans="1:8" ht="16.5">
      <c r="A172" s="10">
        <v>44119</v>
      </c>
      <c r="B172">
        <v>761</v>
      </c>
      <c r="C172">
        <v>300</v>
      </c>
      <c r="E172">
        <v>580</v>
      </c>
      <c r="F172">
        <v>145</v>
      </c>
      <c r="G172">
        <v>2</v>
      </c>
      <c r="H172">
        <v>12.6</v>
      </c>
    </row>
    <row r="173" spans="1:8" ht="16.5">
      <c r="A173" s="10">
        <v>44120</v>
      </c>
      <c r="B173">
        <v>541</v>
      </c>
      <c r="C173">
        <v>300</v>
      </c>
      <c r="E173">
        <v>575</v>
      </c>
      <c r="F173">
        <v>205</v>
      </c>
      <c r="G173">
        <v>14</v>
      </c>
      <c r="H173">
        <v>12</v>
      </c>
    </row>
    <row r="174" spans="1:8" ht="16.5">
      <c r="A174" s="10">
        <v>44121</v>
      </c>
      <c r="B174">
        <v>674</v>
      </c>
      <c r="C174">
        <v>172</v>
      </c>
      <c r="E174">
        <v>500</v>
      </c>
      <c r="F174">
        <v>175</v>
      </c>
      <c r="G174">
        <v>0.5</v>
      </c>
      <c r="H174">
        <v>15</v>
      </c>
    </row>
    <row r="175" spans="1:8" ht="16.5">
      <c r="A175" s="10">
        <v>44122</v>
      </c>
      <c r="B175">
        <v>600</v>
      </c>
      <c r="C175">
        <v>278</v>
      </c>
    </row>
    <row r="176" spans="1:8" ht="16.5">
      <c r="A176" s="10">
        <v>44123</v>
      </c>
      <c r="B176">
        <v>409</v>
      </c>
      <c r="C176">
        <v>169</v>
      </c>
      <c r="E176">
        <v>500</v>
      </c>
      <c r="F176" t="s">
        <v>10</v>
      </c>
      <c r="G176">
        <v>0.6</v>
      </c>
      <c r="H176">
        <v>12.6</v>
      </c>
    </row>
    <row r="177" spans="1:8" ht="16.5">
      <c r="A177" s="10">
        <v>44124</v>
      </c>
      <c r="B177">
        <v>638</v>
      </c>
      <c r="C177">
        <v>262</v>
      </c>
      <c r="E177">
        <v>490</v>
      </c>
      <c r="F177">
        <v>95</v>
      </c>
      <c r="G177">
        <v>0.4</v>
      </c>
      <c r="H177">
        <v>14.4</v>
      </c>
    </row>
    <row r="178" spans="1:8" ht="16.5">
      <c r="A178" s="10">
        <v>44125</v>
      </c>
      <c r="B178">
        <v>676</v>
      </c>
      <c r="C178">
        <v>276</v>
      </c>
      <c r="E178">
        <v>510</v>
      </c>
      <c r="F178">
        <v>120</v>
      </c>
      <c r="G178">
        <v>0.3</v>
      </c>
      <c r="H178">
        <v>9</v>
      </c>
    </row>
    <row r="179" spans="1:8" ht="16.5">
      <c r="A179" s="10">
        <v>44126</v>
      </c>
      <c r="B179">
        <v>702</v>
      </c>
      <c r="C179">
        <v>275</v>
      </c>
      <c r="E179">
        <v>450</v>
      </c>
      <c r="F179">
        <v>125</v>
      </c>
      <c r="G179">
        <v>0.9</v>
      </c>
      <c r="H179">
        <v>17.399999999999999</v>
      </c>
    </row>
    <row r="180" spans="1:8" ht="16.5">
      <c r="A180" s="10">
        <v>44127</v>
      </c>
      <c r="B180">
        <v>755</v>
      </c>
      <c r="C180">
        <v>325</v>
      </c>
      <c r="E180">
        <v>420</v>
      </c>
      <c r="F180">
        <v>115</v>
      </c>
      <c r="G180">
        <v>1.2</v>
      </c>
      <c r="H180">
        <v>15</v>
      </c>
    </row>
    <row r="181" spans="1:8" ht="16.5">
      <c r="A181" s="10">
        <v>44128</v>
      </c>
      <c r="B181">
        <v>784</v>
      </c>
      <c r="C181">
        <v>296</v>
      </c>
      <c r="E181">
        <v>455</v>
      </c>
      <c r="F181">
        <v>160</v>
      </c>
      <c r="G181">
        <v>1</v>
      </c>
      <c r="H181">
        <v>12.6</v>
      </c>
    </row>
    <row r="182" spans="1:8" ht="16.5">
      <c r="A182" s="10">
        <v>44129</v>
      </c>
      <c r="B182">
        <v>221</v>
      </c>
      <c r="C182">
        <v>96</v>
      </c>
    </row>
    <row r="183" spans="1:8" ht="16.5">
      <c r="A183" s="10">
        <v>44130</v>
      </c>
      <c r="B183">
        <v>584</v>
      </c>
      <c r="C183">
        <v>224</v>
      </c>
      <c r="E183">
        <v>455</v>
      </c>
      <c r="F183">
        <v>115</v>
      </c>
      <c r="G183">
        <v>0.3</v>
      </c>
      <c r="H183">
        <v>12</v>
      </c>
    </row>
    <row r="184" spans="1:8" ht="16.5">
      <c r="A184" s="10">
        <v>44131</v>
      </c>
      <c r="B184">
        <v>757</v>
      </c>
      <c r="C184">
        <v>362</v>
      </c>
      <c r="E184">
        <v>475</v>
      </c>
      <c r="F184">
        <v>120</v>
      </c>
      <c r="G184">
        <v>1</v>
      </c>
      <c r="H184">
        <v>14.4</v>
      </c>
    </row>
    <row r="185" spans="1:8" ht="16.5">
      <c r="A185" s="10">
        <v>44132</v>
      </c>
      <c r="B185">
        <v>769</v>
      </c>
      <c r="C185">
        <v>368</v>
      </c>
      <c r="E185">
        <v>510</v>
      </c>
      <c r="F185">
        <v>115</v>
      </c>
      <c r="G185">
        <v>0.8</v>
      </c>
      <c r="H185">
        <v>16.8</v>
      </c>
    </row>
    <row r="186" spans="1:8" ht="16.5">
      <c r="A186" s="10">
        <v>44133</v>
      </c>
      <c r="B186">
        <v>721</v>
      </c>
      <c r="C186">
        <v>359</v>
      </c>
      <c r="E186">
        <v>485</v>
      </c>
      <c r="F186">
        <v>135</v>
      </c>
      <c r="G186">
        <v>1.4</v>
      </c>
      <c r="H186">
        <v>18</v>
      </c>
    </row>
    <row r="187" spans="1:8" ht="16.5">
      <c r="A187" s="10">
        <v>44134</v>
      </c>
      <c r="B187">
        <v>348</v>
      </c>
      <c r="C187">
        <v>258</v>
      </c>
      <c r="E187">
        <v>490</v>
      </c>
      <c r="F187">
        <v>150</v>
      </c>
      <c r="G187">
        <v>0.7</v>
      </c>
      <c r="H187">
        <v>16.2</v>
      </c>
    </row>
    <row r="188" spans="1:8" ht="16.5">
      <c r="A188" s="10">
        <v>44135</v>
      </c>
      <c r="B188">
        <v>340</v>
      </c>
      <c r="C188">
        <v>69</v>
      </c>
    </row>
    <row r="189" spans="1:8" ht="16.5">
      <c r="A189" s="10">
        <v>44136</v>
      </c>
      <c r="B189">
        <v>429</v>
      </c>
      <c r="C189">
        <v>98</v>
      </c>
    </row>
    <row r="190" spans="1:8" ht="16.5">
      <c r="A190" s="10">
        <v>44137</v>
      </c>
      <c r="B190">
        <v>352</v>
      </c>
      <c r="C190">
        <v>227</v>
      </c>
      <c r="E190">
        <v>495</v>
      </c>
      <c r="F190">
        <v>160</v>
      </c>
      <c r="G190">
        <v>1.2</v>
      </c>
      <c r="H190">
        <v>13.2</v>
      </c>
    </row>
    <row r="191" spans="1:8" ht="16.5">
      <c r="A191" s="10">
        <v>44138</v>
      </c>
      <c r="B191">
        <v>798</v>
      </c>
      <c r="C191">
        <v>308</v>
      </c>
      <c r="E191">
        <v>485</v>
      </c>
      <c r="F191">
        <v>115</v>
      </c>
      <c r="G191">
        <v>0.5</v>
      </c>
      <c r="H191">
        <v>13.2</v>
      </c>
    </row>
    <row r="192" spans="1:8" ht="16.5">
      <c r="A192" s="10">
        <v>44139</v>
      </c>
      <c r="B192">
        <v>464</v>
      </c>
      <c r="C192">
        <v>251</v>
      </c>
      <c r="E192">
        <v>480</v>
      </c>
      <c r="F192">
        <v>130</v>
      </c>
      <c r="G192">
        <v>0.6</v>
      </c>
      <c r="H192">
        <v>0.6</v>
      </c>
    </row>
    <row r="193" spans="1:8" ht="16.5">
      <c r="A193" s="10">
        <v>44140</v>
      </c>
      <c r="B193">
        <v>860</v>
      </c>
      <c r="C193">
        <v>325</v>
      </c>
      <c r="E193">
        <v>480</v>
      </c>
      <c r="F193">
        <v>125</v>
      </c>
      <c r="G193">
        <v>0.5</v>
      </c>
      <c r="H193">
        <v>9</v>
      </c>
    </row>
    <row r="194" spans="1:8" ht="16.5">
      <c r="A194" s="10">
        <v>44141</v>
      </c>
      <c r="B194">
        <v>496</v>
      </c>
      <c r="C194">
        <v>223</v>
      </c>
      <c r="E194">
        <v>465</v>
      </c>
      <c r="F194">
        <v>140</v>
      </c>
      <c r="G194">
        <v>0.3</v>
      </c>
      <c r="H194">
        <v>7.2</v>
      </c>
    </row>
    <row r="195" spans="1:8" ht="16.5">
      <c r="A195" s="10">
        <v>44142</v>
      </c>
      <c r="B195">
        <v>817</v>
      </c>
      <c r="C195">
        <v>370</v>
      </c>
    </row>
    <row r="196" spans="1:8" ht="16.5">
      <c r="A196" s="10">
        <v>44143</v>
      </c>
      <c r="B196">
        <v>859</v>
      </c>
      <c r="C196">
        <v>267</v>
      </c>
    </row>
    <row r="197" spans="1:8" ht="16.5">
      <c r="A197" s="10">
        <v>44144</v>
      </c>
      <c r="B197">
        <v>496</v>
      </c>
      <c r="C197">
        <v>183</v>
      </c>
      <c r="E197">
        <v>400</v>
      </c>
      <c r="F197">
        <v>125</v>
      </c>
      <c r="G197">
        <v>0.4</v>
      </c>
      <c r="H197">
        <v>8.4</v>
      </c>
    </row>
    <row r="198" spans="1:8" ht="16.5">
      <c r="A198" s="10">
        <v>44145</v>
      </c>
      <c r="B198">
        <v>705</v>
      </c>
      <c r="C198">
        <v>300</v>
      </c>
      <c r="E198">
        <v>430</v>
      </c>
      <c r="F198">
        <v>100</v>
      </c>
      <c r="G198">
        <v>0.5</v>
      </c>
      <c r="H198">
        <v>7.2</v>
      </c>
    </row>
    <row r="199" spans="1:8" ht="16.5">
      <c r="A199" s="10">
        <v>44146</v>
      </c>
      <c r="B199">
        <v>813</v>
      </c>
      <c r="C199">
        <v>386</v>
      </c>
      <c r="E199">
        <v>440</v>
      </c>
      <c r="F199">
        <v>100</v>
      </c>
      <c r="G199">
        <v>0.2</v>
      </c>
      <c r="H199">
        <v>8.4</v>
      </c>
    </row>
    <row r="200" spans="1:8" ht="16.5">
      <c r="A200" s="10">
        <v>44147</v>
      </c>
      <c r="B200">
        <v>818</v>
      </c>
      <c r="C200">
        <v>356</v>
      </c>
      <c r="E200">
        <v>475</v>
      </c>
      <c r="F200">
        <v>90</v>
      </c>
      <c r="G200">
        <v>0.4</v>
      </c>
      <c r="H200">
        <v>9</v>
      </c>
    </row>
    <row r="201" spans="1:8" ht="16.5">
      <c r="A201" s="10">
        <v>44148</v>
      </c>
      <c r="B201">
        <v>753</v>
      </c>
      <c r="C201">
        <v>421</v>
      </c>
      <c r="E201">
        <v>375</v>
      </c>
      <c r="F201">
        <v>90</v>
      </c>
      <c r="G201">
        <v>0.8</v>
      </c>
      <c r="H201">
        <v>7.8</v>
      </c>
    </row>
    <row r="202" spans="1:8" ht="16.5">
      <c r="A202" s="10">
        <v>44149</v>
      </c>
      <c r="B202">
        <v>783</v>
      </c>
      <c r="C202">
        <v>378</v>
      </c>
    </row>
    <row r="203" spans="1:8" ht="16.5">
      <c r="A203" s="10">
        <v>44150</v>
      </c>
      <c r="B203">
        <v>266</v>
      </c>
      <c r="C203">
        <v>143</v>
      </c>
    </row>
    <row r="204" spans="1:8" ht="16.5">
      <c r="A204" s="10">
        <v>44151</v>
      </c>
      <c r="B204">
        <v>574</v>
      </c>
      <c r="C204">
        <v>226</v>
      </c>
      <c r="E204">
        <v>465</v>
      </c>
      <c r="F204">
        <v>120</v>
      </c>
      <c r="G204">
        <v>0.4</v>
      </c>
      <c r="H204">
        <v>7.2</v>
      </c>
    </row>
    <row r="205" spans="1:8" ht="16.5">
      <c r="A205" s="10">
        <v>44152</v>
      </c>
      <c r="B205">
        <v>852</v>
      </c>
      <c r="C205">
        <v>385</v>
      </c>
      <c r="E205">
        <v>455</v>
      </c>
      <c r="F205">
        <v>90</v>
      </c>
      <c r="G205">
        <v>0.3</v>
      </c>
      <c r="H205">
        <v>7.2</v>
      </c>
    </row>
    <row r="206" spans="1:8" ht="16.5">
      <c r="A206" s="10">
        <v>44153</v>
      </c>
      <c r="B206">
        <v>752</v>
      </c>
      <c r="C206">
        <v>350</v>
      </c>
      <c r="E206">
        <v>435</v>
      </c>
      <c r="F206">
        <v>95</v>
      </c>
      <c r="G206">
        <v>0.4</v>
      </c>
      <c r="H206">
        <v>7.2</v>
      </c>
    </row>
    <row r="207" spans="1:8" ht="16.5">
      <c r="A207" s="10">
        <v>44154</v>
      </c>
      <c r="B207">
        <v>829</v>
      </c>
      <c r="C207">
        <v>394</v>
      </c>
      <c r="E207">
        <v>490</v>
      </c>
      <c r="F207">
        <v>140</v>
      </c>
      <c r="G207">
        <v>2.7</v>
      </c>
      <c r="H207">
        <v>4.8</v>
      </c>
    </row>
    <row r="208" spans="1:8" ht="16.5">
      <c r="A208" s="10">
        <v>44155</v>
      </c>
      <c r="B208">
        <v>761</v>
      </c>
      <c r="C208">
        <v>403</v>
      </c>
      <c r="E208">
        <v>440</v>
      </c>
      <c r="F208">
        <v>105</v>
      </c>
      <c r="G208">
        <v>1.2</v>
      </c>
      <c r="H208">
        <v>6.6</v>
      </c>
    </row>
    <row r="209" spans="1:8" ht="16.5">
      <c r="A209" s="10">
        <v>44156</v>
      </c>
      <c r="B209">
        <v>441</v>
      </c>
      <c r="C209">
        <v>278</v>
      </c>
    </row>
    <row r="210" spans="1:8" ht="16.5">
      <c r="A210" s="10">
        <v>44157</v>
      </c>
      <c r="B210">
        <v>236</v>
      </c>
      <c r="C210">
        <v>174</v>
      </c>
    </row>
    <row r="211" spans="1:8" ht="16.5">
      <c r="A211" s="10">
        <v>44158</v>
      </c>
      <c r="B211">
        <v>584</v>
      </c>
      <c r="C211">
        <v>217</v>
      </c>
      <c r="E211">
        <v>370</v>
      </c>
      <c r="F211">
        <v>55</v>
      </c>
      <c r="G211">
        <v>0.9</v>
      </c>
      <c r="H211">
        <v>6</v>
      </c>
    </row>
    <row r="212" spans="1:8" ht="16.5">
      <c r="A212" s="10">
        <v>44159</v>
      </c>
      <c r="B212">
        <v>836</v>
      </c>
      <c r="C212">
        <v>406</v>
      </c>
      <c r="E212">
        <v>485</v>
      </c>
      <c r="F212">
        <v>95</v>
      </c>
      <c r="G212">
        <v>0.2</v>
      </c>
      <c r="H212">
        <v>7.8</v>
      </c>
    </row>
    <row r="213" spans="1:8" ht="16.5">
      <c r="A213" s="10">
        <v>44160</v>
      </c>
      <c r="B213">
        <v>740</v>
      </c>
      <c r="C213">
        <v>415</v>
      </c>
      <c r="E213">
        <v>465</v>
      </c>
      <c r="F213">
        <v>105</v>
      </c>
      <c r="G213">
        <v>0.3</v>
      </c>
      <c r="H213">
        <v>7.2</v>
      </c>
    </row>
    <row r="214" spans="1:8" ht="16.5">
      <c r="A214" s="10">
        <v>44161</v>
      </c>
      <c r="B214">
        <v>849</v>
      </c>
      <c r="C214">
        <v>397</v>
      </c>
      <c r="E214">
        <v>425</v>
      </c>
      <c r="F214">
        <v>65</v>
      </c>
      <c r="G214">
        <v>0.3</v>
      </c>
      <c r="H214">
        <v>6.6</v>
      </c>
    </row>
    <row r="215" spans="1:8" ht="16.5">
      <c r="A215" s="10">
        <v>44162</v>
      </c>
      <c r="B215">
        <v>794</v>
      </c>
      <c r="C215">
        <v>418</v>
      </c>
      <c r="E215">
        <v>475</v>
      </c>
      <c r="F215">
        <v>105</v>
      </c>
      <c r="G215">
        <v>0.4</v>
      </c>
      <c r="H215">
        <v>6</v>
      </c>
    </row>
    <row r="216" spans="1:8" ht="16.5">
      <c r="A216" s="10">
        <v>44163</v>
      </c>
      <c r="B216">
        <v>836</v>
      </c>
      <c r="C216">
        <v>381</v>
      </c>
      <c r="E216">
        <v>460</v>
      </c>
      <c r="F216">
        <v>120</v>
      </c>
      <c r="G216">
        <v>0.6</v>
      </c>
      <c r="H216">
        <v>6</v>
      </c>
    </row>
    <row r="217" spans="1:8" ht="16.5">
      <c r="A217" s="10">
        <v>44164</v>
      </c>
      <c r="B217">
        <v>182</v>
      </c>
      <c r="C217">
        <v>53</v>
      </c>
    </row>
    <row r="218" spans="1:8" ht="16.5">
      <c r="A218" s="10">
        <v>44165</v>
      </c>
      <c r="B218">
        <v>597</v>
      </c>
      <c r="C218">
        <v>294</v>
      </c>
      <c r="E218">
        <v>480</v>
      </c>
      <c r="F218">
        <v>105</v>
      </c>
      <c r="G218">
        <v>0.8</v>
      </c>
      <c r="H218">
        <v>6</v>
      </c>
    </row>
    <row r="219" spans="1:8" ht="16.5">
      <c r="A219" s="10">
        <v>44166</v>
      </c>
      <c r="B219">
        <v>872</v>
      </c>
      <c r="C219">
        <v>430</v>
      </c>
      <c r="E219">
        <v>420</v>
      </c>
      <c r="F219">
        <v>75</v>
      </c>
      <c r="G219">
        <v>1</v>
      </c>
      <c r="H219">
        <v>6.6</v>
      </c>
    </row>
    <row r="220" spans="1:8" ht="16.5">
      <c r="A220" s="10">
        <v>44167</v>
      </c>
      <c r="B220">
        <v>743</v>
      </c>
      <c r="C220">
        <v>364</v>
      </c>
      <c r="E220">
        <v>465</v>
      </c>
      <c r="F220">
        <v>85</v>
      </c>
      <c r="G220">
        <v>0.5</v>
      </c>
      <c r="H220">
        <v>6.6</v>
      </c>
    </row>
    <row r="221" spans="1:8" ht="16.5">
      <c r="A221" s="10">
        <v>44168</v>
      </c>
      <c r="B221">
        <v>267</v>
      </c>
      <c r="C221">
        <v>166</v>
      </c>
      <c r="E221">
        <v>460</v>
      </c>
      <c r="F221">
        <v>75</v>
      </c>
      <c r="G221">
        <v>0.4</v>
      </c>
      <c r="H221">
        <v>6</v>
      </c>
    </row>
    <row r="222" spans="1:8" ht="16.5">
      <c r="A222" s="10">
        <v>44169</v>
      </c>
      <c r="B222">
        <v>832</v>
      </c>
      <c r="C222">
        <v>358</v>
      </c>
      <c r="E222">
        <v>460</v>
      </c>
      <c r="F222">
        <v>85</v>
      </c>
      <c r="G222">
        <v>0.2</v>
      </c>
      <c r="H222">
        <v>6</v>
      </c>
    </row>
    <row r="223" spans="1:8" ht="16.5">
      <c r="A223" s="10">
        <v>44170</v>
      </c>
      <c r="B223">
        <v>786</v>
      </c>
      <c r="C223">
        <v>386</v>
      </c>
    </row>
    <row r="224" spans="1:8" ht="16.5">
      <c r="A224" s="10">
        <v>44171</v>
      </c>
      <c r="B224">
        <v>359</v>
      </c>
      <c r="C224">
        <v>153</v>
      </c>
    </row>
    <row r="225" spans="1:8" ht="16.5">
      <c r="A225" s="10">
        <v>44172</v>
      </c>
      <c r="B225">
        <v>486</v>
      </c>
      <c r="C225">
        <v>209</v>
      </c>
      <c r="E225">
        <v>450</v>
      </c>
      <c r="F225">
        <v>135</v>
      </c>
      <c r="G225">
        <v>0.3</v>
      </c>
      <c r="H225">
        <v>6</v>
      </c>
    </row>
    <row r="226" spans="1:8" ht="16.5">
      <c r="A226" s="10">
        <v>44173</v>
      </c>
      <c r="B226">
        <v>854</v>
      </c>
      <c r="C226">
        <v>297</v>
      </c>
      <c r="E226">
        <v>450</v>
      </c>
      <c r="F226">
        <v>115</v>
      </c>
      <c r="G226">
        <v>0.3</v>
      </c>
      <c r="H226">
        <v>6</v>
      </c>
    </row>
    <row r="227" spans="1:8" ht="16.5">
      <c r="A227" s="10">
        <v>44174</v>
      </c>
      <c r="B227">
        <v>830</v>
      </c>
      <c r="C227">
        <v>418</v>
      </c>
      <c r="E227">
        <v>445</v>
      </c>
      <c r="F227">
        <v>115</v>
      </c>
      <c r="G227">
        <v>0.5</v>
      </c>
      <c r="H227">
        <v>5.4</v>
      </c>
    </row>
    <row r="228" spans="1:8" ht="16.5">
      <c r="A228" s="10">
        <v>44175</v>
      </c>
      <c r="B228">
        <v>897</v>
      </c>
      <c r="C228">
        <v>373</v>
      </c>
      <c r="E228">
        <v>445</v>
      </c>
      <c r="F228">
        <v>150</v>
      </c>
      <c r="G228">
        <v>0.3</v>
      </c>
      <c r="H228">
        <v>5.4</v>
      </c>
    </row>
    <row r="229" spans="1:8" ht="16.5">
      <c r="A229" s="10">
        <v>44176</v>
      </c>
      <c r="B229">
        <v>876</v>
      </c>
      <c r="C229">
        <v>345</v>
      </c>
      <c r="E229">
        <v>460</v>
      </c>
      <c r="F229">
        <v>70</v>
      </c>
      <c r="G229">
        <v>0.5</v>
      </c>
      <c r="H229">
        <v>4.8</v>
      </c>
    </row>
    <row r="230" spans="1:8" ht="16.5">
      <c r="A230" s="10">
        <v>44177</v>
      </c>
      <c r="B230">
        <v>214</v>
      </c>
      <c r="C230">
        <v>119</v>
      </c>
    </row>
    <row r="231" spans="1:8" ht="16.5">
      <c r="A231" s="10">
        <v>44178</v>
      </c>
      <c r="B231">
        <v>256</v>
      </c>
      <c r="C231">
        <v>151</v>
      </c>
    </row>
    <row r="232" spans="1:8" ht="16.5">
      <c r="A232" s="10">
        <v>44179</v>
      </c>
      <c r="B232">
        <v>572</v>
      </c>
      <c r="C232">
        <v>216</v>
      </c>
      <c r="E232">
        <v>460</v>
      </c>
      <c r="F232">
        <v>110</v>
      </c>
      <c r="G232">
        <v>1.7</v>
      </c>
      <c r="H232">
        <v>4.8</v>
      </c>
    </row>
    <row r="233" spans="1:8" ht="16.5">
      <c r="A233" s="10">
        <v>44180</v>
      </c>
      <c r="B233">
        <v>906</v>
      </c>
      <c r="C233">
        <v>397</v>
      </c>
      <c r="E233">
        <v>465</v>
      </c>
      <c r="F233">
        <v>140</v>
      </c>
      <c r="G233">
        <v>2.2000000000000002</v>
      </c>
      <c r="H233">
        <v>7.2</v>
      </c>
    </row>
    <row r="234" spans="1:8" ht="16.5">
      <c r="A234" s="10">
        <v>44181</v>
      </c>
      <c r="B234">
        <v>870</v>
      </c>
      <c r="C234">
        <v>377</v>
      </c>
      <c r="E234">
        <v>425</v>
      </c>
      <c r="F234">
        <v>200</v>
      </c>
      <c r="G234">
        <v>2.2000000000000002</v>
      </c>
      <c r="H234">
        <v>7.2</v>
      </c>
    </row>
    <row r="235" spans="1:8" ht="16.5">
      <c r="A235" s="10">
        <v>44182</v>
      </c>
      <c r="B235">
        <v>922</v>
      </c>
      <c r="C235">
        <v>341</v>
      </c>
      <c r="E235">
        <v>360</v>
      </c>
      <c r="F235">
        <v>130</v>
      </c>
      <c r="G235">
        <v>0.5</v>
      </c>
      <c r="H235">
        <v>9</v>
      </c>
    </row>
    <row r="236" spans="1:8" ht="16.5">
      <c r="A236" s="10">
        <v>44183</v>
      </c>
      <c r="B236">
        <v>816</v>
      </c>
      <c r="C236">
        <v>271</v>
      </c>
      <c r="E236">
        <v>340</v>
      </c>
      <c r="F236">
        <v>140</v>
      </c>
      <c r="G236">
        <v>2.4</v>
      </c>
      <c r="H236">
        <v>10.199999999999999</v>
      </c>
    </row>
    <row r="237" spans="1:8" ht="16.5">
      <c r="A237" s="10">
        <v>44184</v>
      </c>
      <c r="B237">
        <v>834</v>
      </c>
      <c r="C237">
        <v>308</v>
      </c>
    </row>
    <row r="238" spans="1:8" ht="16.5">
      <c r="A238" s="10">
        <v>44185</v>
      </c>
      <c r="B238">
        <v>0</v>
      </c>
      <c r="C238">
        <v>0</v>
      </c>
    </row>
    <row r="239" spans="1:8" ht="16.5">
      <c r="A239" s="10">
        <v>44186</v>
      </c>
      <c r="B239">
        <v>520</v>
      </c>
      <c r="C239">
        <v>173</v>
      </c>
      <c r="E239">
        <v>340</v>
      </c>
      <c r="F239">
        <v>165</v>
      </c>
      <c r="G239">
        <v>0.6</v>
      </c>
      <c r="H239">
        <v>14.4</v>
      </c>
    </row>
    <row r="240" spans="1:8" ht="16.5">
      <c r="A240" s="10">
        <v>44187</v>
      </c>
      <c r="B240">
        <v>841</v>
      </c>
      <c r="C240">
        <v>391</v>
      </c>
      <c r="E240">
        <v>335</v>
      </c>
      <c r="F240">
        <v>105</v>
      </c>
      <c r="G240">
        <v>0.5</v>
      </c>
      <c r="H240">
        <v>12.6</v>
      </c>
    </row>
    <row r="241" spans="1:8" ht="16.5">
      <c r="A241" s="10">
        <v>44188</v>
      </c>
      <c r="B241">
        <v>887</v>
      </c>
      <c r="C241">
        <v>305</v>
      </c>
      <c r="E241">
        <v>335</v>
      </c>
      <c r="F241">
        <v>175</v>
      </c>
      <c r="G241">
        <v>0.8</v>
      </c>
      <c r="H241">
        <v>7.8</v>
      </c>
    </row>
    <row r="242" spans="1:8" ht="16.5">
      <c r="A242" s="10">
        <v>44189</v>
      </c>
      <c r="B242">
        <v>801</v>
      </c>
      <c r="C242">
        <v>280</v>
      </c>
      <c r="E242">
        <v>330</v>
      </c>
      <c r="F242">
        <v>155</v>
      </c>
      <c r="G242">
        <v>0.9</v>
      </c>
      <c r="H242">
        <v>7.2</v>
      </c>
    </row>
    <row r="243" spans="1:8" ht="16.5">
      <c r="A243" s="10">
        <v>44190</v>
      </c>
      <c r="B243">
        <v>666</v>
      </c>
      <c r="C243">
        <v>216</v>
      </c>
      <c r="E243">
        <v>345</v>
      </c>
      <c r="F243">
        <v>130</v>
      </c>
      <c r="G243">
        <v>0.6</v>
      </c>
      <c r="H243">
        <v>7.2</v>
      </c>
    </row>
    <row r="244" spans="1:8" ht="16.5">
      <c r="A244" s="10">
        <v>44191</v>
      </c>
      <c r="B244">
        <v>0</v>
      </c>
      <c r="C244">
        <v>20.8</v>
      </c>
    </row>
    <row r="245" spans="1:8" ht="16.5">
      <c r="A245" s="10">
        <v>44192</v>
      </c>
      <c r="B245">
        <v>0</v>
      </c>
      <c r="C245">
        <v>0</v>
      </c>
    </row>
    <row r="246" spans="1:8" ht="16.5">
      <c r="A246" s="10">
        <v>44193</v>
      </c>
      <c r="B246">
        <v>0</v>
      </c>
      <c r="C246">
        <v>0</v>
      </c>
    </row>
    <row r="247" spans="1:8" ht="16.5">
      <c r="A247" s="10">
        <v>44194</v>
      </c>
      <c r="B247">
        <v>0</v>
      </c>
      <c r="C247">
        <v>0</v>
      </c>
    </row>
    <row r="248" spans="1:8" ht="16.5">
      <c r="A248" s="10">
        <v>44195</v>
      </c>
      <c r="B248">
        <v>190</v>
      </c>
      <c r="C248">
        <v>149</v>
      </c>
      <c r="E248">
        <v>350</v>
      </c>
      <c r="F248">
        <v>135</v>
      </c>
      <c r="G248">
        <v>1.2</v>
      </c>
      <c r="H248">
        <v>7.2</v>
      </c>
    </row>
    <row r="249" spans="1:8" ht="16.5">
      <c r="A249" s="10">
        <v>44196</v>
      </c>
      <c r="B249">
        <v>781</v>
      </c>
      <c r="C249">
        <v>371</v>
      </c>
      <c r="E249">
        <v>340</v>
      </c>
      <c r="F249">
        <v>155</v>
      </c>
      <c r="G249">
        <v>0.3</v>
      </c>
      <c r="H249">
        <v>10.199999999999999</v>
      </c>
    </row>
    <row r="250" spans="1:8" ht="16.5">
      <c r="A250" s="10">
        <v>44197</v>
      </c>
      <c r="B250">
        <v>685</v>
      </c>
      <c r="C250">
        <v>165</v>
      </c>
      <c r="D250">
        <v>39.729999999999997</v>
      </c>
    </row>
    <row r="251" spans="1:8" ht="16.5">
      <c r="A251" s="10">
        <v>44198</v>
      </c>
      <c r="B251">
        <v>739</v>
      </c>
      <c r="C251">
        <v>262</v>
      </c>
      <c r="D251">
        <v>36.86</v>
      </c>
    </row>
    <row r="252" spans="1:8" ht="16.5">
      <c r="A252" s="10">
        <v>44199</v>
      </c>
      <c r="B252">
        <v>262</v>
      </c>
      <c r="C252">
        <v>108</v>
      </c>
      <c r="D252">
        <v>17.829999999999998</v>
      </c>
    </row>
    <row r="253" spans="1:8" ht="16.5">
      <c r="A253" s="10">
        <v>44200</v>
      </c>
      <c r="B253">
        <v>441</v>
      </c>
      <c r="C253">
        <v>295</v>
      </c>
      <c r="D253">
        <v>15.780000000000001</v>
      </c>
      <c r="E253">
        <v>325</v>
      </c>
      <c r="F253">
        <v>135</v>
      </c>
      <c r="G253">
        <v>0.3</v>
      </c>
      <c r="H253">
        <v>9</v>
      </c>
    </row>
    <row r="254" spans="1:8" ht="16.5">
      <c r="A254" s="10">
        <v>44201</v>
      </c>
      <c r="B254">
        <v>834</v>
      </c>
      <c r="C254">
        <v>244</v>
      </c>
      <c r="D254">
        <v>31.38</v>
      </c>
      <c r="E254">
        <v>320</v>
      </c>
      <c r="F254">
        <v>115</v>
      </c>
      <c r="G254">
        <v>0.6</v>
      </c>
      <c r="H254">
        <v>7.8</v>
      </c>
    </row>
    <row r="255" spans="1:8" ht="16.5">
      <c r="A255" s="10">
        <v>44202</v>
      </c>
      <c r="B255">
        <v>739</v>
      </c>
      <c r="C255">
        <v>360</v>
      </c>
      <c r="D255">
        <v>28.65</v>
      </c>
      <c r="E255">
        <v>310</v>
      </c>
      <c r="F255">
        <v>115</v>
      </c>
      <c r="G255">
        <v>3</v>
      </c>
      <c r="H255">
        <v>7.2</v>
      </c>
    </row>
    <row r="256" spans="1:8" ht="16.5">
      <c r="A256" s="10">
        <v>44203</v>
      </c>
      <c r="B256">
        <v>682</v>
      </c>
      <c r="C256">
        <v>330</v>
      </c>
      <c r="D256">
        <v>29.1</v>
      </c>
      <c r="E256">
        <v>340</v>
      </c>
      <c r="F256">
        <v>125</v>
      </c>
      <c r="G256">
        <v>0.5</v>
      </c>
      <c r="H256">
        <v>6.6</v>
      </c>
    </row>
    <row r="257" spans="1:8" ht="16.5">
      <c r="A257" s="10">
        <v>44204</v>
      </c>
      <c r="B257">
        <v>642</v>
      </c>
      <c r="C257">
        <v>263</v>
      </c>
      <c r="D257">
        <v>27.7</v>
      </c>
      <c r="E257">
        <v>330</v>
      </c>
      <c r="F257">
        <v>140</v>
      </c>
      <c r="G257">
        <v>0.6</v>
      </c>
      <c r="H257">
        <v>7.2</v>
      </c>
    </row>
    <row r="258" spans="1:8" ht="16.5">
      <c r="A258" s="10">
        <v>44205</v>
      </c>
      <c r="B258">
        <v>877</v>
      </c>
      <c r="C258">
        <v>348</v>
      </c>
      <c r="D258">
        <v>32.08</v>
      </c>
      <c r="E258">
        <v>305</v>
      </c>
      <c r="F258">
        <v>140</v>
      </c>
      <c r="G258">
        <v>0.4</v>
      </c>
      <c r="H258">
        <v>10.199999999999999</v>
      </c>
    </row>
    <row r="259" spans="1:8" ht="16.5">
      <c r="A259" s="10">
        <v>44206</v>
      </c>
      <c r="B259">
        <v>341</v>
      </c>
      <c r="C259">
        <v>84</v>
      </c>
      <c r="D259">
        <v>22.22</v>
      </c>
    </row>
    <row r="260" spans="1:8" ht="16.5">
      <c r="A260" s="10">
        <v>44207</v>
      </c>
      <c r="B260">
        <v>518</v>
      </c>
      <c r="C260">
        <v>219</v>
      </c>
      <c r="D260">
        <v>27.23</v>
      </c>
      <c r="E260">
        <v>300</v>
      </c>
      <c r="F260">
        <v>140</v>
      </c>
      <c r="G260">
        <v>1</v>
      </c>
      <c r="H260">
        <v>10.199999999999999</v>
      </c>
    </row>
    <row r="261" spans="1:8" ht="16.5">
      <c r="A261" s="10">
        <v>44208</v>
      </c>
      <c r="B261">
        <v>518</v>
      </c>
      <c r="C261">
        <v>229</v>
      </c>
      <c r="D261">
        <v>24.96</v>
      </c>
      <c r="E261">
        <v>320</v>
      </c>
      <c r="F261">
        <v>135</v>
      </c>
      <c r="G261">
        <v>0.8</v>
      </c>
      <c r="H261">
        <v>13.2</v>
      </c>
    </row>
    <row r="262" spans="1:8" ht="16.5">
      <c r="A262" s="10">
        <v>44209</v>
      </c>
      <c r="B262">
        <v>756</v>
      </c>
      <c r="C262">
        <v>368</v>
      </c>
      <c r="D262">
        <v>32.81</v>
      </c>
      <c r="E262">
        <v>290</v>
      </c>
      <c r="F262">
        <v>170</v>
      </c>
      <c r="G262">
        <v>0.4</v>
      </c>
      <c r="H262">
        <v>17.399999999999999</v>
      </c>
    </row>
    <row r="263" spans="1:8" ht="16.5">
      <c r="A263" s="10">
        <v>44210</v>
      </c>
      <c r="B263">
        <v>869</v>
      </c>
      <c r="C263">
        <v>282</v>
      </c>
      <c r="D263">
        <v>32.33</v>
      </c>
      <c r="E263">
        <v>285</v>
      </c>
      <c r="F263">
        <v>170</v>
      </c>
      <c r="G263">
        <v>0.9</v>
      </c>
      <c r="H263">
        <v>15</v>
      </c>
    </row>
    <row r="264" spans="1:8" ht="16.5">
      <c r="A264" s="10">
        <v>44211</v>
      </c>
      <c r="B264">
        <v>644</v>
      </c>
      <c r="C264">
        <v>280</v>
      </c>
      <c r="D264">
        <v>31.71</v>
      </c>
      <c r="E264">
        <v>255</v>
      </c>
      <c r="F264">
        <v>155</v>
      </c>
      <c r="G264">
        <v>17</v>
      </c>
      <c r="H264">
        <v>7.8</v>
      </c>
    </row>
    <row r="265" spans="1:8" ht="16.5">
      <c r="A265" s="10">
        <v>44212</v>
      </c>
      <c r="B265">
        <v>846</v>
      </c>
      <c r="C265">
        <v>339</v>
      </c>
      <c r="D265">
        <v>26.23</v>
      </c>
      <c r="E265">
        <v>240</v>
      </c>
      <c r="F265">
        <v>155</v>
      </c>
      <c r="G265">
        <v>3.6</v>
      </c>
      <c r="H265">
        <v>10.8</v>
      </c>
    </row>
    <row r="266" spans="1:8" ht="16.5">
      <c r="A266" s="10">
        <v>44213</v>
      </c>
      <c r="B266">
        <v>286</v>
      </c>
      <c r="C266">
        <v>172</v>
      </c>
      <c r="D266">
        <v>20.190000000000001</v>
      </c>
    </row>
    <row r="267" spans="1:8" ht="16.5">
      <c r="A267" s="10">
        <v>44214</v>
      </c>
      <c r="B267">
        <v>533</v>
      </c>
      <c r="C267">
        <v>200</v>
      </c>
      <c r="D267">
        <v>12.94</v>
      </c>
      <c r="E267">
        <v>275</v>
      </c>
      <c r="F267">
        <v>190</v>
      </c>
      <c r="G267">
        <v>3.7</v>
      </c>
      <c r="H267">
        <v>9</v>
      </c>
    </row>
    <row r="268" spans="1:8" ht="16.5">
      <c r="A268" s="10">
        <v>44215</v>
      </c>
      <c r="B268">
        <v>841</v>
      </c>
      <c r="C268">
        <v>318</v>
      </c>
      <c r="D268">
        <v>32.49</v>
      </c>
      <c r="E268">
        <v>270</v>
      </c>
      <c r="F268">
        <v>145</v>
      </c>
      <c r="G268">
        <v>0.4</v>
      </c>
      <c r="H268">
        <v>9.6</v>
      </c>
    </row>
    <row r="269" spans="1:8" ht="16.5">
      <c r="A269" s="10">
        <v>44216</v>
      </c>
      <c r="B269">
        <v>802</v>
      </c>
      <c r="C269">
        <v>386</v>
      </c>
      <c r="D269">
        <v>29.64</v>
      </c>
      <c r="E269">
        <v>300</v>
      </c>
      <c r="F269">
        <v>145</v>
      </c>
      <c r="G269">
        <v>0.4</v>
      </c>
      <c r="H269">
        <v>11.4</v>
      </c>
    </row>
    <row r="270" spans="1:8" ht="16.5">
      <c r="A270" s="10">
        <v>44217</v>
      </c>
      <c r="B270">
        <v>816</v>
      </c>
      <c r="C270">
        <v>389</v>
      </c>
      <c r="D270">
        <v>29.35</v>
      </c>
      <c r="E270">
        <v>295</v>
      </c>
      <c r="F270">
        <v>120</v>
      </c>
      <c r="G270">
        <v>2</v>
      </c>
      <c r="H270">
        <v>8.4</v>
      </c>
    </row>
    <row r="271" spans="1:8" ht="16.5">
      <c r="A271" s="10">
        <v>44218</v>
      </c>
      <c r="B271">
        <v>790</v>
      </c>
      <c r="C271">
        <v>394</v>
      </c>
      <c r="D271">
        <v>29.48</v>
      </c>
      <c r="E271">
        <v>270</v>
      </c>
      <c r="F271">
        <v>125</v>
      </c>
      <c r="G271">
        <v>0.3</v>
      </c>
      <c r="H271">
        <v>8.4</v>
      </c>
    </row>
    <row r="272" spans="1:8" ht="16.5">
      <c r="A272" s="10">
        <v>44219</v>
      </c>
      <c r="B272">
        <v>775</v>
      </c>
      <c r="C272">
        <v>356</v>
      </c>
      <c r="D272">
        <v>32.230000000000004</v>
      </c>
      <c r="E272">
        <v>265</v>
      </c>
      <c r="F272">
        <v>120</v>
      </c>
      <c r="G272">
        <v>1.6</v>
      </c>
      <c r="H272">
        <v>8.4</v>
      </c>
    </row>
    <row r="273" spans="1:8" ht="16.5">
      <c r="A273" s="10">
        <v>44220</v>
      </c>
      <c r="B273">
        <v>228</v>
      </c>
      <c r="C273">
        <v>85</v>
      </c>
      <c r="D273">
        <v>17.02</v>
      </c>
    </row>
    <row r="274" spans="1:8" ht="16.5">
      <c r="A274" s="10">
        <v>44221</v>
      </c>
      <c r="B274">
        <v>221</v>
      </c>
      <c r="C274">
        <v>86</v>
      </c>
      <c r="D274">
        <v>9.3000000000000007</v>
      </c>
      <c r="E274">
        <v>285</v>
      </c>
      <c r="F274">
        <v>115</v>
      </c>
      <c r="G274">
        <v>0.4</v>
      </c>
      <c r="H274">
        <v>10.8</v>
      </c>
    </row>
    <row r="275" spans="1:8" ht="16.5">
      <c r="A275" s="10">
        <v>44222</v>
      </c>
      <c r="B275">
        <v>342</v>
      </c>
      <c r="C275">
        <v>237</v>
      </c>
      <c r="D275">
        <v>11.370000000000001</v>
      </c>
      <c r="E275">
        <v>295</v>
      </c>
      <c r="F275">
        <v>155</v>
      </c>
      <c r="G275">
        <v>0.5</v>
      </c>
      <c r="H275">
        <v>10.8</v>
      </c>
    </row>
    <row r="276" spans="1:8" ht="16.5">
      <c r="A276" s="10">
        <v>44223</v>
      </c>
      <c r="B276">
        <v>869</v>
      </c>
      <c r="C276">
        <v>433</v>
      </c>
      <c r="D276">
        <v>29.119999999999997</v>
      </c>
      <c r="E276">
        <v>305</v>
      </c>
      <c r="F276">
        <v>125</v>
      </c>
      <c r="G276">
        <v>0.3</v>
      </c>
      <c r="H276">
        <v>10.8</v>
      </c>
    </row>
    <row r="277" spans="1:8" ht="16.5">
      <c r="A277" s="10">
        <v>44224</v>
      </c>
      <c r="B277">
        <v>876</v>
      </c>
      <c r="C277">
        <v>417</v>
      </c>
      <c r="D277">
        <v>31.84</v>
      </c>
      <c r="E277">
        <v>310</v>
      </c>
      <c r="F277">
        <v>150</v>
      </c>
      <c r="G277">
        <v>0.5</v>
      </c>
      <c r="H277">
        <v>10.8</v>
      </c>
    </row>
    <row r="278" spans="1:8" ht="16.5">
      <c r="A278" s="10">
        <v>44225</v>
      </c>
      <c r="B278">
        <v>888</v>
      </c>
      <c r="C278">
        <v>450</v>
      </c>
      <c r="D278">
        <v>30.68</v>
      </c>
      <c r="E278">
        <v>305</v>
      </c>
      <c r="F278">
        <v>135</v>
      </c>
      <c r="G278">
        <v>0.4</v>
      </c>
      <c r="H278">
        <v>10.199999999999999</v>
      </c>
    </row>
    <row r="279" spans="1:8" ht="16.5">
      <c r="A279" s="10">
        <v>44226</v>
      </c>
      <c r="B279">
        <v>874</v>
      </c>
      <c r="C279">
        <v>434</v>
      </c>
      <c r="D279">
        <v>32.65</v>
      </c>
      <c r="E279">
        <v>280</v>
      </c>
      <c r="F279">
        <v>155</v>
      </c>
      <c r="G279">
        <v>1.9</v>
      </c>
      <c r="H279">
        <v>8.4</v>
      </c>
    </row>
    <row r="280" spans="1:8" ht="16.5">
      <c r="A280" s="10">
        <v>44227</v>
      </c>
      <c r="B280">
        <v>303</v>
      </c>
      <c r="C280">
        <v>195</v>
      </c>
      <c r="D280">
        <v>19.98</v>
      </c>
    </row>
    <row r="281" spans="1:8" ht="16.5">
      <c r="A281" s="10">
        <v>44228</v>
      </c>
      <c r="B281">
        <v>595</v>
      </c>
      <c r="C281">
        <v>246</v>
      </c>
      <c r="D281">
        <v>23.619999999999997</v>
      </c>
      <c r="E281">
        <v>265</v>
      </c>
      <c r="F281">
        <v>180</v>
      </c>
      <c r="G281">
        <v>1.6</v>
      </c>
      <c r="H281">
        <v>10.199999999999999</v>
      </c>
    </row>
    <row r="282" spans="1:8" ht="16.5">
      <c r="A282" s="10">
        <v>44229</v>
      </c>
      <c r="B282">
        <v>946</v>
      </c>
      <c r="C282">
        <v>433</v>
      </c>
      <c r="D282">
        <v>28.590000000000003</v>
      </c>
      <c r="E282">
        <v>260</v>
      </c>
      <c r="F282">
        <v>175</v>
      </c>
      <c r="G282">
        <v>0.2</v>
      </c>
      <c r="H282">
        <v>7.2</v>
      </c>
    </row>
    <row r="283" spans="1:8" ht="16.5">
      <c r="A283" s="10">
        <v>44230</v>
      </c>
      <c r="B283">
        <v>799</v>
      </c>
      <c r="C283">
        <v>349</v>
      </c>
      <c r="D283">
        <v>30.35</v>
      </c>
      <c r="E283">
        <v>230</v>
      </c>
      <c r="F283">
        <v>175</v>
      </c>
      <c r="G283">
        <v>2.6</v>
      </c>
      <c r="H283">
        <v>11.4</v>
      </c>
    </row>
    <row r="284" spans="1:8" ht="16.5">
      <c r="A284" s="10">
        <v>44231</v>
      </c>
      <c r="B284">
        <v>811</v>
      </c>
      <c r="C284">
        <v>385</v>
      </c>
      <c r="D284">
        <v>22.77</v>
      </c>
      <c r="E284">
        <v>245</v>
      </c>
      <c r="F284">
        <v>180</v>
      </c>
      <c r="G284">
        <v>0.5</v>
      </c>
      <c r="H284">
        <v>6.6</v>
      </c>
    </row>
    <row r="285" spans="1:8" ht="16.5">
      <c r="A285" s="10">
        <v>44232</v>
      </c>
      <c r="B285">
        <v>796</v>
      </c>
      <c r="C285">
        <v>432</v>
      </c>
      <c r="D285">
        <v>22.03</v>
      </c>
      <c r="E285">
        <v>250</v>
      </c>
      <c r="F285">
        <v>165</v>
      </c>
      <c r="G285">
        <v>0.8</v>
      </c>
      <c r="H285">
        <v>10.199999999999999</v>
      </c>
    </row>
    <row r="286" spans="1:8" ht="16.5">
      <c r="A286" s="10">
        <v>44233</v>
      </c>
      <c r="B286">
        <v>773</v>
      </c>
      <c r="C286">
        <v>487</v>
      </c>
      <c r="D286">
        <v>21.950000000000003</v>
      </c>
      <c r="E286">
        <v>240</v>
      </c>
      <c r="F286">
        <v>145</v>
      </c>
      <c r="G286">
        <v>0.5</v>
      </c>
      <c r="H286">
        <v>12.6</v>
      </c>
    </row>
    <row r="287" spans="1:8" ht="16.5">
      <c r="A287" s="10">
        <v>44234</v>
      </c>
      <c r="B287">
        <v>297</v>
      </c>
      <c r="C287">
        <v>199</v>
      </c>
      <c r="D287">
        <v>10.130000000000001</v>
      </c>
    </row>
    <row r="288" spans="1:8" ht="16.5">
      <c r="A288" s="10">
        <v>44235</v>
      </c>
      <c r="B288">
        <v>497</v>
      </c>
      <c r="C288">
        <v>216</v>
      </c>
      <c r="D288">
        <v>11.41</v>
      </c>
      <c r="E288">
        <v>245</v>
      </c>
      <c r="F288">
        <v>165</v>
      </c>
      <c r="G288">
        <v>1.4</v>
      </c>
      <c r="H288">
        <v>10.199999999999999</v>
      </c>
    </row>
    <row r="289" spans="1:8" ht="16.5">
      <c r="A289" s="10">
        <v>44236</v>
      </c>
      <c r="B289">
        <v>851</v>
      </c>
      <c r="C289">
        <v>407</v>
      </c>
      <c r="D289">
        <v>19.240000000000002</v>
      </c>
      <c r="E289">
        <v>245</v>
      </c>
      <c r="F289">
        <v>160</v>
      </c>
      <c r="G289">
        <v>1.2</v>
      </c>
      <c r="H289">
        <v>10.8</v>
      </c>
    </row>
    <row r="290" spans="1:8" ht="16.5">
      <c r="A290" s="10">
        <v>44237</v>
      </c>
      <c r="B290">
        <v>950</v>
      </c>
      <c r="C290">
        <v>342</v>
      </c>
      <c r="D290">
        <v>19.920000000000002</v>
      </c>
    </row>
    <row r="291" spans="1:8" ht="16.5">
      <c r="A291" s="10">
        <v>44238</v>
      </c>
      <c r="B291">
        <v>522</v>
      </c>
      <c r="C291">
        <v>117</v>
      </c>
      <c r="D291">
        <v>17.170000000000002</v>
      </c>
    </row>
    <row r="292" spans="1:8" ht="16.5">
      <c r="A292" s="10">
        <v>44239</v>
      </c>
      <c r="B292">
        <v>398</v>
      </c>
      <c r="C292">
        <v>118</v>
      </c>
      <c r="D292">
        <v>12.12</v>
      </c>
    </row>
    <row r="293" spans="1:8" ht="16.5">
      <c r="A293" s="10">
        <v>44240</v>
      </c>
      <c r="B293">
        <v>0</v>
      </c>
      <c r="C293">
        <v>0</v>
      </c>
      <c r="D293">
        <v>8.74</v>
      </c>
    </row>
    <row r="294" spans="1:8" ht="16.5">
      <c r="A294" s="10">
        <v>44241</v>
      </c>
      <c r="B294">
        <v>0</v>
      </c>
      <c r="C294">
        <v>0</v>
      </c>
      <c r="D294">
        <v>3.88</v>
      </c>
    </row>
    <row r="295" spans="1:8" ht="16.5">
      <c r="A295" s="10">
        <v>44242</v>
      </c>
      <c r="B295">
        <v>292</v>
      </c>
      <c r="C295">
        <v>78</v>
      </c>
      <c r="D295">
        <v>7.02</v>
      </c>
    </row>
    <row r="296" spans="1:8" ht="16.5">
      <c r="A296" s="10">
        <v>44243</v>
      </c>
      <c r="B296">
        <v>479</v>
      </c>
      <c r="C296">
        <v>149</v>
      </c>
      <c r="D296">
        <v>10.52</v>
      </c>
    </row>
    <row r="297" spans="1:8" ht="16.5">
      <c r="A297" s="10">
        <v>44244</v>
      </c>
      <c r="B297">
        <v>530</v>
      </c>
      <c r="C297">
        <v>200</v>
      </c>
      <c r="D297">
        <v>26.15</v>
      </c>
      <c r="E297">
        <v>245</v>
      </c>
      <c r="F297">
        <v>225</v>
      </c>
      <c r="G297">
        <v>0.5</v>
      </c>
      <c r="H297">
        <v>8.4</v>
      </c>
    </row>
    <row r="298" spans="1:8" ht="16.5">
      <c r="A298" s="10">
        <v>44245</v>
      </c>
      <c r="B298">
        <v>651</v>
      </c>
      <c r="C298">
        <v>185</v>
      </c>
      <c r="D298">
        <v>27.439999999999998</v>
      </c>
      <c r="E298">
        <v>245</v>
      </c>
      <c r="F298">
        <v>150</v>
      </c>
      <c r="G298">
        <v>0.4</v>
      </c>
      <c r="H298">
        <v>9.6</v>
      </c>
    </row>
    <row r="299" spans="1:8" ht="16.5">
      <c r="A299" s="10">
        <v>44246</v>
      </c>
      <c r="B299">
        <v>573</v>
      </c>
      <c r="C299">
        <v>191</v>
      </c>
      <c r="D299">
        <v>26.7</v>
      </c>
      <c r="E299">
        <v>250</v>
      </c>
      <c r="F299">
        <v>160</v>
      </c>
      <c r="G299">
        <v>0.4</v>
      </c>
      <c r="H299">
        <v>9</v>
      </c>
    </row>
    <row r="300" spans="1:8" ht="16.5">
      <c r="A300" s="10">
        <v>44247</v>
      </c>
      <c r="B300">
        <v>117</v>
      </c>
      <c r="C300">
        <v>72</v>
      </c>
      <c r="D300">
        <v>23.59</v>
      </c>
    </row>
    <row r="301" spans="1:8" ht="16.5">
      <c r="A301" s="10">
        <v>44248</v>
      </c>
      <c r="B301">
        <v>0</v>
      </c>
      <c r="C301">
        <v>0</v>
      </c>
      <c r="D301">
        <v>0</v>
      </c>
    </row>
    <row r="302" spans="1:8" ht="16.5">
      <c r="A302" s="10">
        <v>44249</v>
      </c>
      <c r="B302">
        <v>487</v>
      </c>
      <c r="C302">
        <v>176</v>
      </c>
      <c r="D302">
        <v>7.95</v>
      </c>
      <c r="E302">
        <v>260</v>
      </c>
      <c r="F302">
        <v>160</v>
      </c>
      <c r="G302">
        <v>1.1000000000000001</v>
      </c>
      <c r="H302">
        <v>8.4</v>
      </c>
    </row>
    <row r="303" spans="1:8" ht="16.5">
      <c r="A303" s="10">
        <v>44250</v>
      </c>
      <c r="B303">
        <v>498</v>
      </c>
      <c r="C303">
        <v>244</v>
      </c>
    </row>
    <row r="304" spans="1:8" ht="16.5">
      <c r="A304" s="10">
        <v>44251</v>
      </c>
      <c r="B304">
        <v>620</v>
      </c>
      <c r="C304">
        <v>257</v>
      </c>
    </row>
    <row r="305" spans="1:8" ht="16.5">
      <c r="A305" s="10">
        <v>44252</v>
      </c>
      <c r="B305" s="25">
        <v>251</v>
      </c>
      <c r="C305" s="26">
        <v>130</v>
      </c>
      <c r="E305" s="19">
        <v>265</v>
      </c>
      <c r="F305" s="13">
        <v>195</v>
      </c>
      <c r="G305" s="12">
        <v>1.7</v>
      </c>
      <c r="H305" s="13">
        <v>9.6</v>
      </c>
    </row>
    <row r="306" spans="1:8" ht="16.5">
      <c r="A306" s="10">
        <v>44253</v>
      </c>
      <c r="B306" s="25">
        <v>0</v>
      </c>
      <c r="C306" s="26">
        <v>0</v>
      </c>
      <c r="E306" s="19">
        <v>245</v>
      </c>
      <c r="F306" s="13">
        <v>135</v>
      </c>
      <c r="G306" s="12">
        <v>0.5</v>
      </c>
      <c r="H306" s="13">
        <v>7.4</v>
      </c>
    </row>
    <row r="307" spans="1:8" ht="16.5">
      <c r="A307" s="10">
        <v>44254</v>
      </c>
      <c r="B307" s="25">
        <v>0</v>
      </c>
      <c r="C307" s="26">
        <v>0</v>
      </c>
      <c r="E307" s="19"/>
      <c r="F307" s="13"/>
      <c r="G307" s="12"/>
      <c r="H307" s="13"/>
    </row>
    <row r="308" spans="1:8" ht="16.5">
      <c r="A308" s="10">
        <v>44255</v>
      </c>
      <c r="B308" s="25">
        <v>0</v>
      </c>
      <c r="C308" s="26">
        <v>0</v>
      </c>
      <c r="E308" s="19"/>
      <c r="F308" s="13"/>
      <c r="G308" s="12"/>
      <c r="H308" s="13"/>
    </row>
    <row r="309" spans="1:8" ht="16.5">
      <c r="A309" s="10">
        <v>44256</v>
      </c>
      <c r="B309" s="25">
        <v>352</v>
      </c>
      <c r="C309" s="26">
        <v>163</v>
      </c>
      <c r="E309" s="19">
        <v>265</v>
      </c>
      <c r="F309" s="13">
        <v>185</v>
      </c>
      <c r="G309" s="12">
        <v>1.4</v>
      </c>
      <c r="H309" s="13">
        <v>7.8</v>
      </c>
    </row>
    <row r="310" spans="1:8" ht="16.5">
      <c r="A310" s="10">
        <v>44257</v>
      </c>
      <c r="B310" s="25">
        <v>697</v>
      </c>
      <c r="C310" s="26">
        <v>266</v>
      </c>
      <c r="E310" s="19">
        <v>275</v>
      </c>
      <c r="F310" s="13">
        <v>170</v>
      </c>
      <c r="G310" s="12">
        <v>0.8</v>
      </c>
      <c r="H310" s="13">
        <v>7.2</v>
      </c>
    </row>
    <row r="311" spans="1:8" ht="16.5">
      <c r="A311" s="10">
        <v>44258</v>
      </c>
      <c r="B311" s="25">
        <v>661</v>
      </c>
      <c r="C311" s="26">
        <v>346</v>
      </c>
      <c r="E311" s="19">
        <v>270</v>
      </c>
      <c r="F311" s="13">
        <v>145</v>
      </c>
      <c r="G311" s="12">
        <v>0.8</v>
      </c>
      <c r="H311" s="13">
        <v>10.8</v>
      </c>
    </row>
    <row r="312" spans="1:8" ht="16.5">
      <c r="A312" s="10">
        <v>44259</v>
      </c>
      <c r="B312" s="25">
        <v>749</v>
      </c>
      <c r="C312" s="26">
        <v>298</v>
      </c>
      <c r="E312" s="19">
        <v>255</v>
      </c>
      <c r="F312" s="13">
        <v>185</v>
      </c>
      <c r="G312" s="12">
        <v>0.1</v>
      </c>
      <c r="H312" s="13">
        <v>9.6</v>
      </c>
    </row>
    <row r="313" spans="1:8" ht="16.5">
      <c r="A313" s="10">
        <v>44260</v>
      </c>
      <c r="B313" s="25">
        <v>703</v>
      </c>
      <c r="C313" s="26">
        <v>326</v>
      </c>
      <c r="E313" s="19">
        <v>300</v>
      </c>
      <c r="F313" s="13">
        <v>195</v>
      </c>
      <c r="G313" s="12">
        <v>5.6</v>
      </c>
      <c r="H313" s="13">
        <v>6.6</v>
      </c>
    </row>
    <row r="314" spans="1:8" ht="16.5">
      <c r="A314" s="10">
        <v>44261</v>
      </c>
      <c r="B314" s="25">
        <v>243</v>
      </c>
      <c r="C314" s="26">
        <v>106</v>
      </c>
      <c r="E314" s="19"/>
      <c r="F314" s="13"/>
      <c r="G314" s="12"/>
      <c r="H314" s="13"/>
    </row>
    <row r="315" spans="1:8" ht="16.5">
      <c r="A315" s="10">
        <v>44262</v>
      </c>
      <c r="B315" s="25"/>
      <c r="C315" s="26"/>
      <c r="E315" s="19"/>
      <c r="F315" s="13"/>
      <c r="G315" s="12"/>
      <c r="H315" s="13"/>
    </row>
    <row r="316" spans="1:8" ht="16.5">
      <c r="A316" s="10">
        <v>44263</v>
      </c>
      <c r="B316" s="11">
        <v>475</v>
      </c>
      <c r="C316" s="12">
        <v>180</v>
      </c>
      <c r="E316" s="19">
        <v>265</v>
      </c>
      <c r="F316" s="13">
        <v>150</v>
      </c>
      <c r="G316" s="12">
        <v>0.7</v>
      </c>
      <c r="H316" s="13">
        <v>7.8</v>
      </c>
    </row>
    <row r="317" spans="1:8" ht="16.5">
      <c r="A317" s="10">
        <v>44264</v>
      </c>
      <c r="B317" s="11">
        <v>688</v>
      </c>
      <c r="C317" s="12">
        <v>293</v>
      </c>
      <c r="E317" s="19">
        <v>280</v>
      </c>
      <c r="F317" s="13">
        <v>145</v>
      </c>
      <c r="G317" s="12">
        <v>0.8</v>
      </c>
      <c r="H317" s="13">
        <v>10.8</v>
      </c>
    </row>
    <row r="318" spans="1:8" ht="16.5">
      <c r="A318" s="10">
        <v>44265</v>
      </c>
      <c r="B318" s="11">
        <v>655</v>
      </c>
      <c r="C318" s="12">
        <v>350</v>
      </c>
      <c r="E318" s="19">
        <v>290</v>
      </c>
      <c r="F318" s="13">
        <v>185</v>
      </c>
      <c r="G318" s="12">
        <v>1.1000000000000001</v>
      </c>
      <c r="H318" s="13">
        <v>9</v>
      </c>
    </row>
    <row r="319" spans="1:8" ht="16.5">
      <c r="A319" s="10">
        <v>44266</v>
      </c>
      <c r="B319" s="11">
        <v>717</v>
      </c>
      <c r="C319" s="12">
        <v>242</v>
      </c>
      <c r="E319" s="19">
        <v>280</v>
      </c>
      <c r="F319" s="13">
        <v>165</v>
      </c>
      <c r="G319" s="12">
        <v>0.7</v>
      </c>
      <c r="H319" s="13">
        <v>8.4</v>
      </c>
    </row>
    <row r="320" spans="1:8" ht="16.5">
      <c r="A320" s="10">
        <v>44267</v>
      </c>
      <c r="B320" s="11">
        <v>582</v>
      </c>
      <c r="C320" s="12">
        <v>267</v>
      </c>
      <c r="E320" s="19">
        <v>245</v>
      </c>
      <c r="F320" s="13">
        <v>135</v>
      </c>
      <c r="G320" s="12">
        <v>0.5</v>
      </c>
      <c r="H320" s="13">
        <v>7.8</v>
      </c>
    </row>
    <row r="321" spans="1:8" ht="16.5">
      <c r="A321" s="10">
        <v>44268</v>
      </c>
      <c r="B321" s="11">
        <v>168</v>
      </c>
      <c r="C321" s="12">
        <v>116</v>
      </c>
      <c r="E321" s="19"/>
      <c r="F321" s="13"/>
      <c r="G321" s="12"/>
      <c r="H321" s="13"/>
    </row>
    <row r="322" spans="1:8" ht="16.5">
      <c r="A322" s="10">
        <v>44269</v>
      </c>
      <c r="B322" s="11">
        <v>0</v>
      </c>
      <c r="C322" s="12">
        <v>0</v>
      </c>
      <c r="E322" s="19"/>
      <c r="F322" s="13"/>
      <c r="G322" s="12"/>
      <c r="H322" s="13"/>
    </row>
    <row r="323" spans="1:8" ht="16.5">
      <c r="A323" s="10">
        <v>44270</v>
      </c>
      <c r="B323" s="11">
        <v>361</v>
      </c>
      <c r="C323" s="12">
        <v>185</v>
      </c>
      <c r="E323" s="19">
        <v>290</v>
      </c>
      <c r="F323" s="13">
        <v>140</v>
      </c>
      <c r="G323" s="12">
        <v>1.3</v>
      </c>
      <c r="H323" s="13">
        <v>7.2</v>
      </c>
    </row>
    <row r="324" spans="1:8" ht="16.5">
      <c r="A324" s="10">
        <v>44271</v>
      </c>
      <c r="B324" s="11">
        <v>555</v>
      </c>
      <c r="C324" s="12">
        <v>308</v>
      </c>
      <c r="E324" s="19">
        <v>265</v>
      </c>
      <c r="F324" s="13">
        <v>120</v>
      </c>
      <c r="G324" s="12">
        <v>0.5</v>
      </c>
      <c r="H324" s="13">
        <v>7.8</v>
      </c>
    </row>
    <row r="325" spans="1:8" ht="16.5">
      <c r="A325" s="10">
        <v>44272</v>
      </c>
      <c r="B325" s="11">
        <v>674</v>
      </c>
      <c r="C325" s="12">
        <v>372</v>
      </c>
      <c r="E325" s="19">
        <v>255</v>
      </c>
      <c r="F325" s="13">
        <v>100</v>
      </c>
      <c r="G325" s="12">
        <v>0.6</v>
      </c>
      <c r="H325" s="13">
        <v>9</v>
      </c>
    </row>
    <row r="326" spans="1:8" ht="16.5">
      <c r="A326" s="10">
        <v>44273</v>
      </c>
      <c r="B326" s="11">
        <v>701</v>
      </c>
      <c r="C326" s="12">
        <v>373</v>
      </c>
      <c r="E326" s="19">
        <v>250</v>
      </c>
      <c r="F326" s="13">
        <v>120</v>
      </c>
      <c r="G326" s="12">
        <v>0.9</v>
      </c>
      <c r="H326" s="13">
        <v>6.6</v>
      </c>
    </row>
    <row r="327" spans="1:8" ht="16.5">
      <c r="A327" s="10">
        <v>44274</v>
      </c>
      <c r="B327" s="11">
        <v>670</v>
      </c>
      <c r="C327" s="12">
        <v>322</v>
      </c>
      <c r="E327" s="19">
        <v>250</v>
      </c>
      <c r="F327" s="13">
        <v>120</v>
      </c>
      <c r="G327" s="12">
        <v>0.4</v>
      </c>
      <c r="H327" s="13">
        <v>7.8</v>
      </c>
    </row>
    <row r="328" spans="1:8" ht="16.5">
      <c r="A328" s="10">
        <v>44275</v>
      </c>
      <c r="B328" s="11">
        <v>172</v>
      </c>
      <c r="C328" s="12">
        <v>140</v>
      </c>
      <c r="E328" s="19"/>
      <c r="F328" s="13"/>
      <c r="G328" s="12"/>
      <c r="H328" s="13"/>
    </row>
    <row r="329" spans="1:8" ht="16.5">
      <c r="A329" s="10">
        <v>44276</v>
      </c>
      <c r="B329" s="11"/>
      <c r="C329" s="12"/>
      <c r="E329" s="19"/>
      <c r="F329" s="13"/>
      <c r="G329" s="12"/>
      <c r="H329" s="13"/>
    </row>
    <row r="330" spans="1:8" ht="16.5">
      <c r="A330" s="10">
        <v>44277</v>
      </c>
      <c r="B330" s="11">
        <v>488</v>
      </c>
      <c r="C330" s="12">
        <v>168</v>
      </c>
      <c r="E330" s="19">
        <v>265</v>
      </c>
      <c r="F330" s="13">
        <v>110</v>
      </c>
      <c r="G330" s="12">
        <v>0.5</v>
      </c>
      <c r="H330" s="13">
        <v>6.6</v>
      </c>
    </row>
    <row r="331" spans="1:8" ht="16.5">
      <c r="A331" s="10">
        <v>44278</v>
      </c>
      <c r="B331" s="11">
        <v>632</v>
      </c>
      <c r="C331" s="12">
        <v>331</v>
      </c>
      <c r="E331" s="19">
        <v>270</v>
      </c>
      <c r="F331" s="13">
        <v>125</v>
      </c>
      <c r="G331" s="12">
        <v>0.4</v>
      </c>
      <c r="H331" s="13">
        <v>8.4</v>
      </c>
    </row>
    <row r="332" spans="1:8" ht="16.5">
      <c r="A332" s="10">
        <v>44279</v>
      </c>
      <c r="B332" s="11">
        <v>325</v>
      </c>
      <c r="C332" s="12">
        <v>121</v>
      </c>
      <c r="E332" s="19">
        <v>300</v>
      </c>
      <c r="F332" s="13">
        <v>75</v>
      </c>
      <c r="G332" s="12">
        <v>0.6</v>
      </c>
      <c r="H332" s="13">
        <v>8.4</v>
      </c>
    </row>
    <row r="333" spans="1:8" ht="16.5">
      <c r="A333" s="10">
        <v>44280</v>
      </c>
      <c r="B333" s="11">
        <v>271</v>
      </c>
      <c r="C333" s="12">
        <v>194</v>
      </c>
      <c r="E333" s="19">
        <v>275</v>
      </c>
      <c r="F333" s="13">
        <v>115</v>
      </c>
      <c r="G333" s="12">
        <v>0.5</v>
      </c>
      <c r="H333" s="13">
        <v>9</v>
      </c>
    </row>
    <row r="334" spans="1:8" ht="16.5">
      <c r="A334" s="10">
        <v>44281</v>
      </c>
      <c r="B334" s="11">
        <v>657</v>
      </c>
      <c r="C334" s="12">
        <v>319</v>
      </c>
      <c r="E334" s="19">
        <v>265</v>
      </c>
      <c r="F334" s="13">
        <v>108</v>
      </c>
      <c r="G334" s="12">
        <v>0.8</v>
      </c>
      <c r="H334" s="13">
        <v>9</v>
      </c>
    </row>
    <row r="335" spans="1:8" ht="16.5">
      <c r="A335" s="10">
        <v>44282</v>
      </c>
      <c r="B335" s="11">
        <v>248</v>
      </c>
      <c r="C335" s="12">
        <v>93</v>
      </c>
      <c r="E335" s="19"/>
      <c r="F335" s="13"/>
      <c r="G335" s="12"/>
      <c r="H335" s="13"/>
    </row>
    <row r="336" spans="1:8" ht="16.5">
      <c r="A336" s="10">
        <v>44283</v>
      </c>
      <c r="B336" s="11"/>
      <c r="C336" s="12"/>
      <c r="E336" s="19"/>
      <c r="F336" s="13"/>
      <c r="G336" s="12"/>
      <c r="H336" s="13"/>
    </row>
    <row r="337" spans="1:8" ht="16.5">
      <c r="A337" s="10">
        <v>44284</v>
      </c>
      <c r="B337" s="11">
        <v>315</v>
      </c>
      <c r="C337" s="12">
        <v>192</v>
      </c>
      <c r="E337" s="19">
        <v>260</v>
      </c>
      <c r="F337" s="13">
        <v>136</v>
      </c>
      <c r="G337" s="12">
        <v>0.4</v>
      </c>
      <c r="H337" s="13">
        <v>7.8</v>
      </c>
    </row>
    <row r="338" spans="1:8" ht="16.5">
      <c r="A338" s="10">
        <v>44285</v>
      </c>
      <c r="B338" s="11">
        <v>597</v>
      </c>
      <c r="C338" s="12">
        <v>248</v>
      </c>
      <c r="E338" s="19">
        <v>270</v>
      </c>
      <c r="F338" s="13">
        <v>160</v>
      </c>
      <c r="G338" s="12">
        <v>0.9</v>
      </c>
      <c r="H338" s="13">
        <v>7.2</v>
      </c>
    </row>
    <row r="339" spans="1:8" ht="16.5">
      <c r="A339" s="10">
        <v>44286</v>
      </c>
      <c r="B339" s="25">
        <v>641</v>
      </c>
      <c r="C339" s="26">
        <v>166</v>
      </c>
      <c r="E339" s="19">
        <v>270</v>
      </c>
      <c r="F339" s="13">
        <v>136</v>
      </c>
      <c r="G339" s="12">
        <v>0.8</v>
      </c>
      <c r="H339" s="13">
        <v>7.8</v>
      </c>
    </row>
    <row r="340" spans="1:8" ht="16.5">
      <c r="A340" s="10">
        <v>44287</v>
      </c>
      <c r="B340" s="25">
        <v>751</v>
      </c>
      <c r="C340" s="26">
        <v>305</v>
      </c>
      <c r="E340" s="19">
        <v>260</v>
      </c>
      <c r="F340" s="13">
        <v>138</v>
      </c>
      <c r="G340" s="12">
        <v>2.2000000000000002</v>
      </c>
      <c r="H340" s="13">
        <v>8.4</v>
      </c>
    </row>
    <row r="341" spans="1:8" ht="16.5">
      <c r="A341" s="10">
        <v>44288</v>
      </c>
      <c r="B341" s="25">
        <v>760</v>
      </c>
      <c r="C341" s="26">
        <v>308</v>
      </c>
      <c r="E341" s="19"/>
      <c r="F341" s="13"/>
      <c r="G341" s="12"/>
      <c r="H341" s="13"/>
    </row>
    <row r="342" spans="1:8" ht="16.5">
      <c r="A342" s="10">
        <v>44289</v>
      </c>
      <c r="B342" s="25">
        <v>261</v>
      </c>
      <c r="C342" s="26">
        <v>105</v>
      </c>
      <c r="E342" s="19"/>
      <c r="F342" s="13"/>
      <c r="G342" s="12"/>
      <c r="H342" s="13"/>
    </row>
    <row r="343" spans="1:8" ht="16.5">
      <c r="A343" s="10">
        <v>44290</v>
      </c>
      <c r="B343" s="11"/>
      <c r="C343" s="12"/>
      <c r="E343" s="19"/>
      <c r="F343" s="13"/>
      <c r="G343" s="12"/>
      <c r="H343" s="13"/>
    </row>
    <row r="344" spans="1:8" ht="16.5">
      <c r="A344" s="10">
        <v>44291</v>
      </c>
      <c r="B344" s="11">
        <v>112</v>
      </c>
      <c r="C344" s="12">
        <v>30</v>
      </c>
      <c r="E344" s="19"/>
      <c r="F344" s="13"/>
      <c r="G344" s="12"/>
      <c r="H344" s="13"/>
    </row>
    <row r="345" spans="1:8" ht="16.5">
      <c r="A345" s="10">
        <v>44292</v>
      </c>
      <c r="B345" s="25">
        <v>404</v>
      </c>
      <c r="C345" s="26">
        <v>188</v>
      </c>
      <c r="E345" s="19">
        <v>280</v>
      </c>
      <c r="F345" s="13">
        <v>130</v>
      </c>
      <c r="G345" s="12">
        <v>0.5</v>
      </c>
      <c r="H345" s="13">
        <v>7.8</v>
      </c>
    </row>
    <row r="346" spans="1:8" ht="16.5">
      <c r="A346" s="10">
        <v>44293</v>
      </c>
      <c r="B346" s="25">
        <v>792</v>
      </c>
      <c r="C346" s="26">
        <v>303</v>
      </c>
      <c r="E346" s="19">
        <v>275</v>
      </c>
      <c r="F346" s="13">
        <v>138</v>
      </c>
      <c r="G346" s="12">
        <v>0.7</v>
      </c>
      <c r="H346" s="13">
        <v>8.4</v>
      </c>
    </row>
    <row r="347" spans="1:8" ht="16.5">
      <c r="A347" s="10">
        <v>44294</v>
      </c>
      <c r="B347" s="25">
        <v>721</v>
      </c>
      <c r="C347" s="26">
        <v>334</v>
      </c>
      <c r="E347" s="19">
        <v>280</v>
      </c>
      <c r="F347" s="13">
        <v>106</v>
      </c>
      <c r="G347" s="12">
        <v>1.6</v>
      </c>
      <c r="H347" s="13">
        <v>6.6</v>
      </c>
    </row>
    <row r="348" spans="1:8" ht="16.5">
      <c r="A348" s="10">
        <v>44295</v>
      </c>
      <c r="B348" s="11">
        <v>420</v>
      </c>
      <c r="C348" s="12">
        <v>238</v>
      </c>
      <c r="E348" s="19">
        <v>290</v>
      </c>
      <c r="F348" s="13">
        <v>114</v>
      </c>
      <c r="G348" s="12">
        <v>1</v>
      </c>
      <c r="H348" s="13">
        <v>7.8</v>
      </c>
    </row>
    <row r="349" spans="1:8" ht="16.5">
      <c r="A349" s="10">
        <v>44296</v>
      </c>
      <c r="B349" s="11">
        <v>287</v>
      </c>
      <c r="C349" s="12">
        <v>114</v>
      </c>
      <c r="E349" s="19"/>
      <c r="F349" s="13"/>
      <c r="G349" s="12"/>
      <c r="H349" s="13"/>
    </row>
    <row r="350" spans="1:8" ht="16.5">
      <c r="A350" s="10">
        <v>44297</v>
      </c>
      <c r="B350" s="11"/>
      <c r="C350" s="12"/>
      <c r="E350" s="19"/>
      <c r="F350" s="13"/>
      <c r="G350" s="12"/>
      <c r="H350" s="13"/>
    </row>
    <row r="351" spans="1:8" ht="16.5">
      <c r="A351" s="10">
        <v>44298</v>
      </c>
      <c r="B351" s="11">
        <v>140</v>
      </c>
      <c r="C351" s="12">
        <v>93</v>
      </c>
      <c r="E351" s="19">
        <v>295</v>
      </c>
      <c r="F351" s="13">
        <v>80</v>
      </c>
      <c r="G351" s="12">
        <v>0.4</v>
      </c>
      <c r="H351" s="13">
        <v>8.4</v>
      </c>
    </row>
    <row r="352" spans="1:8" ht="16.5">
      <c r="A352" s="10">
        <v>44299</v>
      </c>
      <c r="B352" s="11">
        <v>0</v>
      </c>
      <c r="C352" s="12">
        <v>0</v>
      </c>
      <c r="E352" s="19">
        <v>300</v>
      </c>
      <c r="F352" s="13">
        <v>88</v>
      </c>
      <c r="G352" s="12">
        <v>0.5</v>
      </c>
      <c r="H352" s="13">
        <v>7.8</v>
      </c>
    </row>
    <row r="353" spans="1:8" ht="16.5">
      <c r="A353" s="10">
        <v>44300</v>
      </c>
      <c r="B353" s="11">
        <v>328</v>
      </c>
      <c r="C353" s="12">
        <v>186</v>
      </c>
      <c r="E353" s="19">
        <v>305</v>
      </c>
      <c r="F353" s="13">
        <v>94</v>
      </c>
      <c r="G353" s="12">
        <v>0.6</v>
      </c>
      <c r="H353" s="13">
        <v>6.6</v>
      </c>
    </row>
    <row r="354" spans="1:8" ht="16.5">
      <c r="A354" s="10">
        <v>44301</v>
      </c>
      <c r="B354" s="11">
        <v>526</v>
      </c>
      <c r="C354" s="12">
        <v>319</v>
      </c>
      <c r="E354" s="19">
        <v>305</v>
      </c>
      <c r="F354" s="13">
        <v>88</v>
      </c>
      <c r="G354" s="12">
        <v>0.4</v>
      </c>
      <c r="H354" s="13">
        <v>9</v>
      </c>
    </row>
    <row r="355" spans="1:8" ht="16.5">
      <c r="A355" s="10">
        <v>44302</v>
      </c>
      <c r="B355" s="11">
        <v>622</v>
      </c>
      <c r="C355" s="12">
        <v>348</v>
      </c>
      <c r="E355" s="19">
        <v>305</v>
      </c>
      <c r="F355" s="13">
        <v>118</v>
      </c>
      <c r="G355" s="12">
        <v>0.8</v>
      </c>
      <c r="H355" s="13">
        <v>9</v>
      </c>
    </row>
    <row r="356" spans="1:8" ht="16.5">
      <c r="A356" s="10">
        <v>44303</v>
      </c>
      <c r="B356" s="11">
        <v>651</v>
      </c>
      <c r="C356" s="12">
        <v>302</v>
      </c>
      <c r="E356" s="19"/>
      <c r="F356" s="13"/>
      <c r="G356" s="12"/>
      <c r="H356" s="13"/>
    </row>
    <row r="357" spans="1:8" ht="16.5">
      <c r="A357" s="10">
        <v>44304</v>
      </c>
      <c r="B357" s="11">
        <v>100</v>
      </c>
      <c r="C357" s="12">
        <v>76</v>
      </c>
      <c r="E357" s="19"/>
      <c r="F357" s="13"/>
      <c r="G357" s="12"/>
      <c r="H357" s="13"/>
    </row>
    <row r="358" spans="1:8" ht="16.5">
      <c r="A358" s="10">
        <v>44305</v>
      </c>
      <c r="B358" s="11">
        <v>449</v>
      </c>
      <c r="C358" s="12">
        <v>200</v>
      </c>
      <c r="E358" s="19">
        <v>315</v>
      </c>
      <c r="F358" s="13">
        <v>120</v>
      </c>
      <c r="G358" s="12">
        <v>0.8</v>
      </c>
      <c r="H358" s="13">
        <v>8.4</v>
      </c>
    </row>
    <row r="359" spans="1:8" ht="16.5">
      <c r="A359" s="10">
        <v>44306</v>
      </c>
      <c r="B359" s="11">
        <v>762</v>
      </c>
      <c r="C359" s="12">
        <v>324</v>
      </c>
      <c r="E359" s="19">
        <v>325</v>
      </c>
      <c r="F359" s="13">
        <v>148</v>
      </c>
      <c r="G359" s="12">
        <v>0.7</v>
      </c>
      <c r="H359" s="13">
        <v>10.199999999999999</v>
      </c>
    </row>
    <row r="360" spans="1:8" ht="16.5">
      <c r="A360" s="10">
        <v>44307</v>
      </c>
      <c r="B360" s="11">
        <v>706</v>
      </c>
      <c r="C360" s="12">
        <v>363</v>
      </c>
      <c r="E360" s="19">
        <v>310</v>
      </c>
      <c r="F360" s="13">
        <v>162</v>
      </c>
      <c r="G360" s="12">
        <v>0.4</v>
      </c>
      <c r="H360" s="13">
        <v>7.8</v>
      </c>
    </row>
    <row r="361" spans="1:8" ht="16.5">
      <c r="A361" s="10">
        <v>44308</v>
      </c>
      <c r="B361" s="11">
        <v>841</v>
      </c>
      <c r="C361" s="12">
        <v>364</v>
      </c>
      <c r="E361" s="19">
        <v>330</v>
      </c>
      <c r="F361" s="13">
        <v>130</v>
      </c>
      <c r="G361" s="12">
        <v>0.3</v>
      </c>
      <c r="H361" s="13">
        <v>9</v>
      </c>
    </row>
    <row r="362" spans="1:8" ht="16.5">
      <c r="A362" s="10">
        <v>44309</v>
      </c>
      <c r="B362" s="11">
        <v>757</v>
      </c>
      <c r="C362" s="12">
        <v>225</v>
      </c>
      <c r="E362" s="19">
        <v>330</v>
      </c>
      <c r="F362" s="13">
        <v>150</v>
      </c>
      <c r="G362" s="12">
        <v>0.4</v>
      </c>
      <c r="H362" s="13">
        <v>8.4</v>
      </c>
    </row>
    <row r="363" spans="1:8" ht="16.5">
      <c r="A363" s="10">
        <v>44310</v>
      </c>
      <c r="B363" s="11">
        <v>305</v>
      </c>
      <c r="C363" s="12">
        <v>104</v>
      </c>
      <c r="E363" s="19"/>
      <c r="F363" s="13"/>
      <c r="G363" s="12"/>
      <c r="H363" s="13"/>
    </row>
    <row r="364" spans="1:8" ht="16.5">
      <c r="A364" s="10">
        <v>44311</v>
      </c>
      <c r="B364" s="11"/>
      <c r="C364" s="12"/>
      <c r="E364" s="19"/>
      <c r="F364" s="13"/>
      <c r="G364" s="12"/>
      <c r="H364" s="13"/>
    </row>
    <row r="365" spans="1:8" ht="16.5">
      <c r="A365" s="10">
        <v>44312</v>
      </c>
      <c r="B365" s="11">
        <v>501</v>
      </c>
      <c r="C365" s="12">
        <v>216</v>
      </c>
      <c r="E365" s="19">
        <v>350</v>
      </c>
      <c r="F365" s="13">
        <v>116</v>
      </c>
      <c r="G365" s="12">
        <v>0.4</v>
      </c>
      <c r="H365" s="13">
        <v>9</v>
      </c>
    </row>
    <row r="366" spans="1:8" ht="16.5">
      <c r="A366" s="10">
        <v>44313</v>
      </c>
      <c r="B366" s="11">
        <v>666</v>
      </c>
      <c r="C366" s="12">
        <v>302</v>
      </c>
      <c r="E366" s="19">
        <v>345</v>
      </c>
      <c r="F366" s="13">
        <v>140</v>
      </c>
      <c r="G366" s="12">
        <v>0.5</v>
      </c>
      <c r="H366" s="13">
        <v>9</v>
      </c>
    </row>
    <row r="367" spans="1:8" ht="16.5">
      <c r="A367" s="10">
        <v>44314</v>
      </c>
      <c r="B367" s="11">
        <v>881</v>
      </c>
      <c r="C367" s="12">
        <v>359</v>
      </c>
      <c r="E367" s="19">
        <v>350</v>
      </c>
      <c r="F367" s="13">
        <v>156</v>
      </c>
      <c r="G367" s="12">
        <v>0.5</v>
      </c>
      <c r="H367" s="13">
        <v>12</v>
      </c>
    </row>
    <row r="368" spans="1:8" ht="16.5">
      <c r="A368" s="10">
        <v>44315</v>
      </c>
      <c r="B368" s="11">
        <v>729</v>
      </c>
      <c r="C368" s="12">
        <v>288</v>
      </c>
      <c r="E368" s="19">
        <v>350</v>
      </c>
      <c r="F368" s="13">
        <v>148</v>
      </c>
      <c r="G368" s="12">
        <v>0.8</v>
      </c>
      <c r="H368" s="13">
        <v>10.199999999999999</v>
      </c>
    </row>
    <row r="369" spans="1:8" ht="16.5">
      <c r="A369" s="10">
        <v>44316</v>
      </c>
      <c r="B369" s="11">
        <v>761</v>
      </c>
      <c r="C369" s="12">
        <v>331</v>
      </c>
      <c r="E369" s="19">
        <v>350</v>
      </c>
      <c r="F369" s="13">
        <v>112</v>
      </c>
      <c r="G369" s="12">
        <v>0.2</v>
      </c>
      <c r="H369" s="13">
        <v>12.6</v>
      </c>
    </row>
    <row r="370" spans="1:8" ht="16.5">
      <c r="A370" s="10">
        <v>44317</v>
      </c>
      <c r="B370" s="11">
        <v>98</v>
      </c>
      <c r="C370" s="12">
        <v>40</v>
      </c>
      <c r="E370" s="19"/>
      <c r="F370" s="13"/>
      <c r="G370" s="12"/>
      <c r="H370" s="13"/>
    </row>
    <row r="371" spans="1:8" ht="16.5">
      <c r="A371" s="10">
        <v>44318</v>
      </c>
      <c r="B371" s="11">
        <v>0</v>
      </c>
      <c r="C371" s="12">
        <v>0</v>
      </c>
      <c r="E371" s="19"/>
      <c r="F371" s="13"/>
      <c r="G371" s="12"/>
      <c r="H371" s="13"/>
    </row>
    <row r="372" spans="1:8" ht="16.5">
      <c r="A372" s="10">
        <v>44319</v>
      </c>
      <c r="B372" s="11">
        <v>483</v>
      </c>
      <c r="C372" s="12">
        <v>235</v>
      </c>
      <c r="E372" s="19">
        <v>355</v>
      </c>
      <c r="F372" s="13">
        <v>160</v>
      </c>
      <c r="G372" s="12">
        <v>0.9</v>
      </c>
      <c r="H372" s="13">
        <v>11.4</v>
      </c>
    </row>
    <row r="373" spans="1:8" ht="16.5">
      <c r="A373" s="10">
        <v>44320</v>
      </c>
      <c r="B373" s="11">
        <v>506</v>
      </c>
      <c r="C373" s="12">
        <v>117</v>
      </c>
      <c r="E373" s="19">
        <v>365</v>
      </c>
      <c r="F373" s="13">
        <v>156</v>
      </c>
      <c r="G373" s="12">
        <v>0.8</v>
      </c>
      <c r="H373" s="13">
        <v>11.4</v>
      </c>
    </row>
    <row r="374" spans="1:8" ht="16.5">
      <c r="A374" s="10">
        <v>44321</v>
      </c>
      <c r="B374" s="11">
        <v>611</v>
      </c>
      <c r="C374" s="12">
        <v>363</v>
      </c>
      <c r="E374" s="19">
        <v>370</v>
      </c>
      <c r="F374" s="13">
        <v>182</v>
      </c>
      <c r="G374" s="12">
        <v>1.1000000000000001</v>
      </c>
      <c r="H374" s="13">
        <v>10.8</v>
      </c>
    </row>
    <row r="375" spans="1:8" ht="16.5">
      <c r="A375" s="10">
        <v>44322</v>
      </c>
      <c r="B375" s="11">
        <v>732</v>
      </c>
      <c r="C375" s="12">
        <v>268</v>
      </c>
      <c r="E375" s="19">
        <v>370</v>
      </c>
      <c r="F375" s="13">
        <v>204</v>
      </c>
      <c r="G375" s="12">
        <v>0.5</v>
      </c>
      <c r="H375" s="13">
        <v>12</v>
      </c>
    </row>
    <row r="376" spans="1:8" ht="16.5">
      <c r="A376" s="10">
        <v>44323</v>
      </c>
      <c r="B376" s="11">
        <v>616</v>
      </c>
      <c r="C376" s="12">
        <v>285</v>
      </c>
      <c r="E376" s="19">
        <v>375</v>
      </c>
      <c r="F376" s="13">
        <v>172</v>
      </c>
      <c r="G376" s="12">
        <v>2.4</v>
      </c>
      <c r="H376" s="13">
        <v>11.4</v>
      </c>
    </row>
    <row r="377" spans="1:8" ht="16.5">
      <c r="A377" s="10">
        <v>44324</v>
      </c>
      <c r="B377" s="11">
        <v>293</v>
      </c>
      <c r="C377" s="12">
        <v>154</v>
      </c>
      <c r="E377" s="19"/>
      <c r="F377" s="13"/>
      <c r="G377" s="12"/>
      <c r="H377" s="13"/>
    </row>
    <row r="378" spans="1:8" ht="16.5">
      <c r="A378" s="10">
        <v>44325</v>
      </c>
      <c r="B378" s="11">
        <v>0</v>
      </c>
      <c r="C378" s="12">
        <v>0</v>
      </c>
      <c r="E378" s="19"/>
      <c r="F378" s="13"/>
      <c r="G378" s="12"/>
      <c r="H378" s="13"/>
    </row>
    <row r="379" spans="1:8" ht="16.5">
      <c r="A379" s="10">
        <v>44326</v>
      </c>
      <c r="B379" s="11">
        <v>390</v>
      </c>
      <c r="C379" s="12">
        <v>176</v>
      </c>
      <c r="E379" s="19">
        <v>390</v>
      </c>
      <c r="F379" s="13">
        <v>154</v>
      </c>
      <c r="G379" s="12">
        <v>1.8</v>
      </c>
      <c r="H379" s="13">
        <v>10.8</v>
      </c>
    </row>
    <row r="380" spans="1:8" ht="16.5">
      <c r="A380" s="10">
        <v>44327</v>
      </c>
      <c r="B380" s="11">
        <v>701</v>
      </c>
      <c r="C380" s="12">
        <v>359</v>
      </c>
      <c r="E380" s="19">
        <v>385</v>
      </c>
      <c r="F380" s="13">
        <v>132</v>
      </c>
      <c r="G380" s="12">
        <v>1.4</v>
      </c>
      <c r="H380" s="13">
        <v>9.6</v>
      </c>
    </row>
    <row r="381" spans="1:8" ht="16.5">
      <c r="A381" s="10">
        <v>44328</v>
      </c>
      <c r="B381" s="11">
        <v>497</v>
      </c>
      <c r="C381" s="12">
        <v>286</v>
      </c>
      <c r="E381" s="19">
        <v>380</v>
      </c>
      <c r="F381" s="13">
        <v>104</v>
      </c>
      <c r="G381" s="12">
        <v>0.4</v>
      </c>
      <c r="H381" s="13">
        <v>11.4</v>
      </c>
    </row>
    <row r="382" spans="1:8" ht="16.5">
      <c r="A382" s="10">
        <v>44329</v>
      </c>
      <c r="B382" s="11">
        <v>810</v>
      </c>
      <c r="C382" s="12">
        <v>348</v>
      </c>
      <c r="E382" s="19">
        <v>380</v>
      </c>
      <c r="F382" s="13">
        <v>136</v>
      </c>
      <c r="G382" s="12">
        <v>0.3</v>
      </c>
      <c r="H382" s="13">
        <v>10.199999999999999</v>
      </c>
    </row>
    <row r="383" spans="1:8" ht="16.5">
      <c r="A383" s="10">
        <v>44330</v>
      </c>
      <c r="B383" s="11">
        <v>657</v>
      </c>
      <c r="C383" s="12">
        <v>239</v>
      </c>
      <c r="E383" s="19">
        <v>395</v>
      </c>
      <c r="F383" s="13">
        <v>182</v>
      </c>
      <c r="G383" s="12">
        <v>1</v>
      </c>
      <c r="H383" s="13">
        <v>9.6</v>
      </c>
    </row>
    <row r="384" spans="1:8" ht="16.5">
      <c r="A384" s="10">
        <v>44331</v>
      </c>
      <c r="B384" s="11">
        <v>247</v>
      </c>
      <c r="C384" s="12">
        <v>83</v>
      </c>
      <c r="E384" s="19"/>
      <c r="F384" s="13"/>
      <c r="G384" s="12"/>
      <c r="H384" s="13"/>
    </row>
    <row r="385" spans="1:8" ht="16.5">
      <c r="A385" s="10">
        <v>44332</v>
      </c>
      <c r="B385" s="11">
        <v>0</v>
      </c>
      <c r="C385" s="12">
        <v>0</v>
      </c>
      <c r="E385" s="19"/>
      <c r="F385" s="13"/>
      <c r="G385" s="12"/>
      <c r="H385" s="13"/>
    </row>
    <row r="386" spans="1:8" ht="16.5">
      <c r="A386" s="10">
        <v>44333</v>
      </c>
      <c r="B386" s="11">
        <v>222</v>
      </c>
      <c r="C386" s="12">
        <v>215</v>
      </c>
      <c r="E386" s="19">
        <v>390</v>
      </c>
      <c r="F386" s="13">
        <v>182</v>
      </c>
      <c r="G386" s="12">
        <v>1.6</v>
      </c>
      <c r="H386" s="13">
        <v>12</v>
      </c>
    </row>
    <row r="387" spans="1:8" ht="16.5">
      <c r="A387" s="10">
        <v>44334</v>
      </c>
      <c r="B387" s="11">
        <v>691</v>
      </c>
      <c r="C387" s="12">
        <v>389</v>
      </c>
      <c r="E387" s="19">
        <v>410</v>
      </c>
      <c r="F387" s="13">
        <v>120</v>
      </c>
      <c r="G387" s="12">
        <v>4.8</v>
      </c>
      <c r="H387" s="13">
        <v>11.4</v>
      </c>
    </row>
    <row r="388" spans="1:8" ht="16.5">
      <c r="A388" s="10">
        <v>44335</v>
      </c>
      <c r="B388" s="11">
        <v>493</v>
      </c>
      <c r="C388" s="12">
        <v>396</v>
      </c>
      <c r="E388" s="19">
        <v>400</v>
      </c>
      <c r="F388" s="13">
        <v>66</v>
      </c>
      <c r="G388" s="12">
        <v>0.4</v>
      </c>
      <c r="H388" s="13">
        <v>10.8</v>
      </c>
    </row>
    <row r="389" spans="1:8" ht="16.5">
      <c r="A389" s="10">
        <v>44336</v>
      </c>
      <c r="B389" s="11">
        <v>487</v>
      </c>
      <c r="C389" s="12">
        <v>382</v>
      </c>
      <c r="E389" s="19">
        <v>400</v>
      </c>
      <c r="F389" s="13">
        <v>122</v>
      </c>
      <c r="G389" s="12">
        <v>1.9</v>
      </c>
      <c r="H389" s="13">
        <v>15</v>
      </c>
    </row>
    <row r="390" spans="1:8" ht="16.5">
      <c r="A390" s="10">
        <v>44337</v>
      </c>
      <c r="B390" s="11">
        <v>652</v>
      </c>
      <c r="C390" s="12">
        <v>509</v>
      </c>
      <c r="E390" s="19">
        <v>375</v>
      </c>
      <c r="F390" s="13">
        <v>86</v>
      </c>
      <c r="G390" s="12">
        <v>0.4</v>
      </c>
      <c r="H390" s="13">
        <v>10.199999999999999</v>
      </c>
    </row>
    <row r="391" spans="1:8" ht="16.5">
      <c r="A391" s="10">
        <v>44338</v>
      </c>
      <c r="B391" s="11">
        <v>322</v>
      </c>
      <c r="C391" s="12">
        <v>189</v>
      </c>
      <c r="E391" s="19"/>
      <c r="F391" s="13"/>
      <c r="G391" s="12"/>
      <c r="H391" s="13"/>
    </row>
    <row r="392" spans="1:8" ht="16.5">
      <c r="A392" s="10">
        <v>44339</v>
      </c>
      <c r="B392" s="11">
        <v>0</v>
      </c>
      <c r="C392" s="12">
        <v>0</v>
      </c>
      <c r="E392" s="19"/>
      <c r="F392" s="13"/>
      <c r="G392" s="12"/>
      <c r="H392" s="13"/>
    </row>
    <row r="393" spans="1:8" ht="16.5">
      <c r="A393" s="10">
        <v>44340</v>
      </c>
      <c r="B393" s="11">
        <v>500</v>
      </c>
      <c r="C393" s="12">
        <v>378</v>
      </c>
      <c r="E393" s="19">
        <v>395</v>
      </c>
      <c r="F393" s="13">
        <v>158</v>
      </c>
      <c r="G393" s="12">
        <v>2.2000000000000002</v>
      </c>
      <c r="H393" s="13">
        <v>13.8</v>
      </c>
    </row>
    <row r="394" spans="1:8" ht="16.5">
      <c r="A394" s="10">
        <v>44341</v>
      </c>
      <c r="B394" s="11">
        <v>502</v>
      </c>
      <c r="C394" s="12">
        <v>328</v>
      </c>
      <c r="E394" s="19">
        <v>400</v>
      </c>
      <c r="F394" s="13">
        <v>146</v>
      </c>
      <c r="G394" s="12">
        <v>0.6</v>
      </c>
      <c r="H394" s="13">
        <v>16.2</v>
      </c>
    </row>
    <row r="395" spans="1:8" ht="16.5">
      <c r="A395" s="10">
        <v>44342</v>
      </c>
      <c r="B395" s="11">
        <v>911</v>
      </c>
      <c r="C395" s="12">
        <v>552</v>
      </c>
      <c r="E395" s="19">
        <v>410</v>
      </c>
      <c r="F395" s="13">
        <v>168</v>
      </c>
      <c r="G395" s="12">
        <v>1.1000000000000001</v>
      </c>
      <c r="H395" s="13">
        <v>10.8</v>
      </c>
    </row>
    <row r="396" spans="1:8" ht="16.5">
      <c r="A396" s="10">
        <v>44343</v>
      </c>
      <c r="B396" s="11">
        <v>349</v>
      </c>
      <c r="C396" s="12">
        <v>199</v>
      </c>
      <c r="E396" s="19">
        <v>435</v>
      </c>
      <c r="F396" s="13">
        <v>178</v>
      </c>
      <c r="G396" s="12">
        <v>0.8</v>
      </c>
      <c r="H396" s="13">
        <v>10.199999999999999</v>
      </c>
    </row>
    <row r="397" spans="1:8" ht="16.5">
      <c r="A397" s="10">
        <v>44344</v>
      </c>
      <c r="B397" s="11">
        <v>0</v>
      </c>
      <c r="C397" s="12">
        <v>0</v>
      </c>
      <c r="E397" s="19"/>
      <c r="F397" s="13"/>
      <c r="G397" s="12"/>
      <c r="H397" s="13"/>
    </row>
    <row r="398" spans="1:8" ht="16.5">
      <c r="A398" s="10">
        <v>44345</v>
      </c>
      <c r="B398" s="11">
        <v>0</v>
      </c>
      <c r="C398" s="12">
        <v>0</v>
      </c>
      <c r="E398" s="19"/>
      <c r="F398" s="13"/>
      <c r="G398" s="12"/>
      <c r="H398" s="13"/>
    </row>
    <row r="399" spans="1:8" ht="16.5">
      <c r="A399" s="10">
        <v>44346</v>
      </c>
      <c r="B399" s="11"/>
      <c r="C399" s="12"/>
      <c r="E399" s="19"/>
      <c r="F399" s="13"/>
      <c r="G399" s="12"/>
      <c r="H399" s="13"/>
    </row>
    <row r="400" spans="1:8" ht="16.5">
      <c r="A400" s="10">
        <v>44347</v>
      </c>
      <c r="B400" s="11">
        <v>460</v>
      </c>
      <c r="C400" s="12">
        <v>203</v>
      </c>
      <c r="E400" s="19">
        <v>435</v>
      </c>
      <c r="F400" s="13">
        <v>178</v>
      </c>
      <c r="G400" s="12">
        <v>0.9</v>
      </c>
      <c r="H400" s="13">
        <v>9.6</v>
      </c>
    </row>
    <row r="401" spans="1:8" ht="16.5">
      <c r="A401" s="10">
        <v>44348</v>
      </c>
      <c r="B401" s="11">
        <v>543</v>
      </c>
      <c r="C401" s="12">
        <v>358</v>
      </c>
      <c r="E401" s="19">
        <v>430</v>
      </c>
      <c r="F401" s="13">
        <v>138</v>
      </c>
      <c r="G401" s="12">
        <v>2.6</v>
      </c>
      <c r="H401" s="13">
        <v>15</v>
      </c>
    </row>
    <row r="402" spans="1:8" ht="16.5">
      <c r="A402" s="10">
        <v>44349</v>
      </c>
      <c r="B402" s="11">
        <v>566</v>
      </c>
      <c r="C402" s="12">
        <v>344</v>
      </c>
      <c r="E402" s="19">
        <v>435</v>
      </c>
      <c r="F402" s="13">
        <v>126</v>
      </c>
      <c r="G402" s="12">
        <v>0.6</v>
      </c>
      <c r="H402" s="13">
        <v>13.8</v>
      </c>
    </row>
    <row r="403" spans="1:8" ht="16.5">
      <c r="A403" s="10">
        <v>44350</v>
      </c>
      <c r="B403" s="11">
        <v>450</v>
      </c>
      <c r="C403" s="12">
        <v>312</v>
      </c>
      <c r="E403" s="19">
        <v>450</v>
      </c>
      <c r="F403" s="13">
        <v>106</v>
      </c>
      <c r="G403" s="12">
        <v>0.5</v>
      </c>
      <c r="H403" s="13">
        <v>15</v>
      </c>
    </row>
    <row r="404" spans="1:8" ht="16.5">
      <c r="A404" s="10">
        <v>44351</v>
      </c>
      <c r="B404" s="11">
        <v>635</v>
      </c>
      <c r="C404" s="12">
        <v>318</v>
      </c>
      <c r="E404" s="19">
        <v>450</v>
      </c>
      <c r="F404" s="13">
        <v>152</v>
      </c>
      <c r="G404" s="12">
        <v>1.5</v>
      </c>
      <c r="H404" s="13">
        <v>12.6</v>
      </c>
    </row>
    <row r="405" spans="1:8" ht="16.5">
      <c r="A405" s="10">
        <v>44352</v>
      </c>
      <c r="B405" s="11">
        <v>281</v>
      </c>
      <c r="C405" s="12">
        <v>103</v>
      </c>
      <c r="E405" s="19"/>
      <c r="F405" s="13"/>
      <c r="G405" s="12"/>
      <c r="H405" s="13"/>
    </row>
    <row r="406" spans="1:8" ht="16.5">
      <c r="A406" s="10">
        <v>44353</v>
      </c>
      <c r="B406" s="11">
        <v>0</v>
      </c>
      <c r="C406" s="12">
        <v>0</v>
      </c>
      <c r="E406" s="19"/>
      <c r="F406" s="13"/>
      <c r="G406" s="12"/>
      <c r="H406" s="13"/>
    </row>
    <row r="407" spans="1:8" ht="16.5">
      <c r="A407" s="10">
        <v>44354</v>
      </c>
      <c r="B407" s="11">
        <v>403</v>
      </c>
      <c r="C407" s="12">
        <v>207</v>
      </c>
      <c r="E407" s="19">
        <v>450</v>
      </c>
      <c r="F407" s="13">
        <v>226</v>
      </c>
      <c r="G407" s="12">
        <v>5.2</v>
      </c>
      <c r="H407" s="13">
        <v>9</v>
      </c>
    </row>
    <row r="408" spans="1:8" ht="16.5">
      <c r="A408" s="10">
        <v>44355</v>
      </c>
      <c r="B408" s="11">
        <v>638</v>
      </c>
      <c r="C408" s="12">
        <v>256</v>
      </c>
      <c r="E408" s="19">
        <v>440</v>
      </c>
      <c r="F408" s="13">
        <v>210</v>
      </c>
      <c r="G408" s="12">
        <v>2</v>
      </c>
      <c r="H408" s="13">
        <v>10.8</v>
      </c>
    </row>
    <row r="409" spans="1:8" ht="16.5">
      <c r="A409" s="10">
        <v>44356</v>
      </c>
      <c r="B409" s="11">
        <v>587</v>
      </c>
      <c r="C409" s="12">
        <v>264</v>
      </c>
      <c r="E409" s="19">
        <v>440</v>
      </c>
      <c r="F409" s="13">
        <v>216</v>
      </c>
      <c r="G409" s="12">
        <v>1.3</v>
      </c>
      <c r="H409" s="13">
        <v>9</v>
      </c>
    </row>
    <row r="410" spans="1:8" ht="16.5">
      <c r="A410" s="10">
        <v>44357</v>
      </c>
      <c r="B410" s="11">
        <v>569</v>
      </c>
      <c r="C410" s="12">
        <v>255</v>
      </c>
      <c r="E410" s="19">
        <v>460</v>
      </c>
      <c r="F410" s="13">
        <v>152</v>
      </c>
      <c r="G410" s="12">
        <v>0.7</v>
      </c>
      <c r="H410" s="13">
        <v>9</v>
      </c>
    </row>
    <row r="411" spans="1:8" ht="16.5">
      <c r="A411" s="10">
        <v>44358</v>
      </c>
      <c r="B411" s="11">
        <v>522</v>
      </c>
      <c r="C411" s="12">
        <v>268</v>
      </c>
      <c r="E411" s="19">
        <v>455</v>
      </c>
      <c r="F411" s="13">
        <v>124</v>
      </c>
      <c r="G411" s="12">
        <v>0.9</v>
      </c>
      <c r="H411" s="13">
        <v>9</v>
      </c>
    </row>
    <row r="412" spans="1:8" ht="16.5">
      <c r="A412" s="10">
        <v>44359</v>
      </c>
      <c r="B412" s="11">
        <v>202</v>
      </c>
      <c r="C412" s="12">
        <v>124</v>
      </c>
      <c r="E412" s="19"/>
      <c r="F412" s="13"/>
      <c r="G412" s="12"/>
      <c r="H412" s="13"/>
    </row>
    <row r="413" spans="1:8" ht="16.5">
      <c r="A413" s="10">
        <v>44360</v>
      </c>
      <c r="B413" s="11">
        <v>0</v>
      </c>
      <c r="C413" s="12">
        <v>0</v>
      </c>
      <c r="E413" s="19"/>
      <c r="F413" s="13"/>
      <c r="G413" s="12"/>
      <c r="H413" s="13"/>
    </row>
    <row r="414" spans="1:8" ht="16.5">
      <c r="A414" s="10">
        <v>44361</v>
      </c>
      <c r="B414" s="11">
        <v>365</v>
      </c>
      <c r="C414" s="12">
        <v>269</v>
      </c>
      <c r="E414" s="19"/>
      <c r="F414" s="13"/>
      <c r="G414" s="12"/>
      <c r="H414" s="13"/>
    </row>
    <row r="415" spans="1:8" ht="16.5">
      <c r="A415" s="10">
        <v>44362</v>
      </c>
      <c r="B415" s="11">
        <v>596</v>
      </c>
      <c r="C415" s="12">
        <v>385</v>
      </c>
      <c r="E415" s="19">
        <v>495</v>
      </c>
      <c r="F415" s="13">
        <v>138</v>
      </c>
      <c r="G415" s="12">
        <v>0.3</v>
      </c>
      <c r="H415" s="13">
        <v>9.6</v>
      </c>
    </row>
    <row r="416" spans="1:8" ht="16.5">
      <c r="A416" s="10">
        <v>44363</v>
      </c>
      <c r="B416" s="11">
        <v>578</v>
      </c>
      <c r="C416" s="12">
        <v>277</v>
      </c>
      <c r="E416" s="19">
        <v>455</v>
      </c>
      <c r="F416" s="13">
        <v>80</v>
      </c>
      <c r="G416" s="12">
        <v>0.4</v>
      </c>
      <c r="H416" s="13">
        <v>11.4</v>
      </c>
    </row>
    <row r="417" spans="1:8" ht="16.5">
      <c r="A417" s="10">
        <v>44364</v>
      </c>
      <c r="B417" s="11">
        <v>719</v>
      </c>
      <c r="C417" s="12">
        <v>387</v>
      </c>
      <c r="E417" s="19">
        <v>455</v>
      </c>
      <c r="F417" s="13">
        <v>140</v>
      </c>
      <c r="G417" s="12">
        <v>1.6</v>
      </c>
      <c r="H417" s="13">
        <v>9.6</v>
      </c>
    </row>
    <row r="418" spans="1:8" ht="16.5">
      <c r="A418" s="10">
        <v>44365</v>
      </c>
      <c r="B418" s="11">
        <v>753</v>
      </c>
      <c r="C418" s="12">
        <v>332</v>
      </c>
      <c r="E418" s="19">
        <v>460</v>
      </c>
      <c r="F418" s="13">
        <v>152</v>
      </c>
      <c r="G418" s="12">
        <v>0.7</v>
      </c>
      <c r="H418" s="13">
        <v>9.6</v>
      </c>
    </row>
    <row r="419" spans="1:8" ht="16.5">
      <c r="A419" s="10">
        <v>44366</v>
      </c>
      <c r="B419" s="11">
        <v>448</v>
      </c>
      <c r="C419" s="12">
        <v>191</v>
      </c>
      <c r="E419" s="19">
        <v>455</v>
      </c>
      <c r="F419" s="13">
        <v>186</v>
      </c>
      <c r="G419" s="12">
        <v>0.5</v>
      </c>
      <c r="H419" s="13">
        <v>11.4</v>
      </c>
    </row>
    <row r="420" spans="1:8" ht="16.5">
      <c r="A420" s="10">
        <v>44367</v>
      </c>
      <c r="B420" s="11">
        <v>0</v>
      </c>
      <c r="C420" s="12">
        <v>0</v>
      </c>
      <c r="E420" s="19"/>
      <c r="F420" s="13"/>
      <c r="G420" s="12"/>
      <c r="H420" s="13"/>
    </row>
    <row r="421" spans="1:8" ht="16.5">
      <c r="A421" s="10">
        <v>44368</v>
      </c>
      <c r="B421" s="11">
        <v>374</v>
      </c>
      <c r="C421" s="12">
        <v>186</v>
      </c>
      <c r="E421" s="19">
        <v>470</v>
      </c>
      <c r="F421" s="13">
        <v>184</v>
      </c>
      <c r="G421" s="12">
        <v>2.5</v>
      </c>
      <c r="H421" s="13">
        <v>9</v>
      </c>
    </row>
    <row r="422" spans="1:8" ht="16.5">
      <c r="A422" s="10">
        <v>44369</v>
      </c>
      <c r="B422" s="11">
        <v>541</v>
      </c>
      <c r="C422" s="12">
        <v>258</v>
      </c>
      <c r="E422" s="19">
        <v>465</v>
      </c>
      <c r="F422" s="13">
        <v>128</v>
      </c>
      <c r="G422" s="12">
        <v>0.5</v>
      </c>
      <c r="H422" s="13">
        <v>9.6</v>
      </c>
    </row>
    <row r="423" spans="1:8" ht="16.5">
      <c r="A423" s="10">
        <v>44370</v>
      </c>
      <c r="B423" s="11">
        <v>725</v>
      </c>
      <c r="C423" s="12">
        <v>309</v>
      </c>
      <c r="E423" s="19">
        <v>455</v>
      </c>
      <c r="F423" s="13">
        <v>142</v>
      </c>
      <c r="G423" s="12">
        <v>0.5</v>
      </c>
      <c r="H423" s="13">
        <v>12</v>
      </c>
    </row>
    <row r="424" spans="1:8" ht="16.5">
      <c r="A424" s="10">
        <v>44371</v>
      </c>
      <c r="B424" s="11">
        <v>563</v>
      </c>
      <c r="C424" s="12">
        <v>312</v>
      </c>
      <c r="E424" s="19">
        <v>475</v>
      </c>
      <c r="F424" s="13">
        <v>116</v>
      </c>
      <c r="G424" s="12">
        <v>1.1000000000000001</v>
      </c>
      <c r="H424" s="13">
        <v>9</v>
      </c>
    </row>
    <row r="425" spans="1:8" ht="16.5">
      <c r="A425" s="10">
        <v>44372</v>
      </c>
      <c r="B425" s="11">
        <v>398</v>
      </c>
      <c r="C425" s="12">
        <v>197</v>
      </c>
      <c r="E425" s="19">
        <v>415</v>
      </c>
      <c r="F425" s="13">
        <v>125</v>
      </c>
      <c r="G425" s="12">
        <v>1</v>
      </c>
      <c r="H425" s="13">
        <v>10.8</v>
      </c>
    </row>
    <row r="426" spans="1:8" ht="16.5">
      <c r="A426" s="10">
        <v>44373</v>
      </c>
      <c r="B426" s="11">
        <v>733</v>
      </c>
      <c r="C426" s="12">
        <v>364</v>
      </c>
      <c r="E426" s="19">
        <v>420</v>
      </c>
      <c r="F426" s="13">
        <v>90</v>
      </c>
      <c r="G426" s="12">
        <v>0.5</v>
      </c>
      <c r="H426" s="13">
        <v>11.4</v>
      </c>
    </row>
    <row r="427" spans="1:8" ht="16.5">
      <c r="A427" s="10">
        <v>44374</v>
      </c>
      <c r="B427" s="11">
        <v>319</v>
      </c>
      <c r="C427" s="12">
        <v>137</v>
      </c>
      <c r="E427" s="19"/>
      <c r="F427" s="13"/>
      <c r="G427" s="12"/>
      <c r="H427" s="13"/>
    </row>
    <row r="428" spans="1:8" ht="16.5">
      <c r="A428" s="10">
        <v>44375</v>
      </c>
      <c r="B428" s="11">
        <v>425</v>
      </c>
      <c r="C428" s="12">
        <v>305</v>
      </c>
      <c r="E428" s="19">
        <v>435</v>
      </c>
      <c r="F428" s="13">
        <v>86</v>
      </c>
      <c r="G428" s="12">
        <v>1.6</v>
      </c>
      <c r="H428" s="13">
        <v>10.8</v>
      </c>
    </row>
    <row r="429" spans="1:8" ht="16.5">
      <c r="A429" s="10">
        <v>44376</v>
      </c>
      <c r="B429" s="11">
        <v>774</v>
      </c>
      <c r="C429" s="12">
        <v>531</v>
      </c>
      <c r="E429" s="19">
        <v>465</v>
      </c>
      <c r="F429" s="13">
        <v>88</v>
      </c>
      <c r="G429" s="12">
        <v>0.4</v>
      </c>
      <c r="H429" s="13">
        <v>12</v>
      </c>
    </row>
    <row r="430" spans="1:8" ht="16.5">
      <c r="A430" s="10">
        <v>44377</v>
      </c>
      <c r="B430" s="11">
        <v>545</v>
      </c>
      <c r="C430" s="12">
        <v>285</v>
      </c>
      <c r="E430" s="19">
        <v>455</v>
      </c>
      <c r="F430" s="13">
        <v>68</v>
      </c>
      <c r="G430" s="12">
        <v>0.6</v>
      </c>
      <c r="H430" s="13">
        <v>10.8</v>
      </c>
    </row>
    <row r="431" spans="1:8" ht="16.5">
      <c r="A431" s="10">
        <v>44378</v>
      </c>
      <c r="B431" s="11">
        <v>830</v>
      </c>
      <c r="C431" s="12">
        <v>407</v>
      </c>
      <c r="E431" s="19">
        <v>610</v>
      </c>
      <c r="F431" s="13">
        <v>98</v>
      </c>
      <c r="G431" s="12">
        <v>0.3</v>
      </c>
      <c r="H431" s="13">
        <v>19.2</v>
      </c>
    </row>
    <row r="432" spans="1:8" ht="16.5">
      <c r="A432" s="10">
        <v>44379</v>
      </c>
      <c r="B432" s="11">
        <v>717</v>
      </c>
      <c r="C432" s="12">
        <v>339</v>
      </c>
      <c r="E432" s="19">
        <v>380</v>
      </c>
      <c r="F432" s="13">
        <v>175</v>
      </c>
      <c r="G432" s="12">
        <v>5</v>
      </c>
      <c r="H432" s="13">
        <v>11.4</v>
      </c>
    </row>
    <row r="433" spans="1:8" ht="16.5">
      <c r="A433" s="10">
        <v>44380</v>
      </c>
      <c r="B433" s="11">
        <v>0</v>
      </c>
      <c r="C433" s="12">
        <v>0</v>
      </c>
      <c r="E433" s="19"/>
      <c r="F433" s="13"/>
      <c r="G433" s="12"/>
      <c r="H433" s="13"/>
    </row>
    <row r="434" spans="1:8" ht="16.5">
      <c r="A434" s="10">
        <v>44381</v>
      </c>
      <c r="B434" s="11">
        <v>355</v>
      </c>
      <c r="C434" s="12">
        <v>149</v>
      </c>
      <c r="E434" s="19"/>
      <c r="F434" s="13"/>
      <c r="G434" s="12"/>
      <c r="H434" s="13"/>
    </row>
    <row r="435" spans="1:8" ht="16.5">
      <c r="A435" s="10">
        <v>44382</v>
      </c>
      <c r="B435" s="11">
        <v>753</v>
      </c>
      <c r="C435" s="12">
        <v>330</v>
      </c>
      <c r="E435" s="19">
        <v>460</v>
      </c>
      <c r="F435" s="13">
        <v>119</v>
      </c>
      <c r="G435" s="12">
        <v>6.2</v>
      </c>
      <c r="H435" s="13">
        <v>12</v>
      </c>
    </row>
    <row r="436" spans="1:8" ht="16.5">
      <c r="A436" s="10">
        <v>44383</v>
      </c>
      <c r="B436" s="11">
        <v>601</v>
      </c>
      <c r="C436" s="12">
        <v>266</v>
      </c>
      <c r="E436" s="19">
        <v>520</v>
      </c>
      <c r="F436" s="13">
        <v>224</v>
      </c>
      <c r="G436" s="12">
        <v>1.5</v>
      </c>
      <c r="H436" s="13">
        <v>6.6</v>
      </c>
    </row>
    <row r="437" spans="1:8" ht="16.5">
      <c r="A437" s="10">
        <v>44384</v>
      </c>
      <c r="B437" s="11">
        <v>664</v>
      </c>
      <c r="C437" s="12">
        <v>233</v>
      </c>
      <c r="E437" s="19">
        <v>550</v>
      </c>
      <c r="F437" s="13">
        <v>242</v>
      </c>
      <c r="G437" s="12">
        <v>1.3</v>
      </c>
      <c r="H437" s="13">
        <v>11.4</v>
      </c>
    </row>
    <row r="438" spans="1:8" ht="16.5">
      <c r="A438" s="10">
        <v>44385</v>
      </c>
      <c r="B438" s="11">
        <v>611</v>
      </c>
      <c r="C438" s="12">
        <v>302</v>
      </c>
      <c r="E438" s="19">
        <v>550</v>
      </c>
      <c r="F438" s="13">
        <v>210</v>
      </c>
      <c r="G438" s="12">
        <v>0.8</v>
      </c>
      <c r="H438" s="13">
        <v>9</v>
      </c>
    </row>
    <row r="439" spans="1:8" ht="16.5">
      <c r="A439" s="10">
        <v>44386</v>
      </c>
      <c r="B439" s="11">
        <v>757</v>
      </c>
      <c r="C439" s="12">
        <v>452</v>
      </c>
      <c r="E439" s="19">
        <v>520</v>
      </c>
      <c r="F439" s="13">
        <v>160</v>
      </c>
      <c r="G439" s="12">
        <v>0.5</v>
      </c>
      <c r="H439" s="13">
        <v>10.4</v>
      </c>
    </row>
    <row r="440" spans="1:8" ht="16.5">
      <c r="A440" s="10">
        <v>44387</v>
      </c>
      <c r="B440" s="11">
        <v>754</v>
      </c>
      <c r="C440" s="12">
        <v>393</v>
      </c>
      <c r="E440" s="19">
        <v>520</v>
      </c>
      <c r="F440" s="13">
        <v>230</v>
      </c>
      <c r="G440" s="12">
        <v>0.6</v>
      </c>
      <c r="H440" s="13">
        <v>1.6</v>
      </c>
    </row>
    <row r="441" spans="1:8" ht="16.5">
      <c r="A441" s="10">
        <v>44388</v>
      </c>
      <c r="B441" s="11">
        <v>47</v>
      </c>
      <c r="C441" s="12">
        <v>29</v>
      </c>
      <c r="E441" s="19"/>
      <c r="F441" s="13"/>
      <c r="G441" s="12"/>
      <c r="H441" s="13"/>
    </row>
    <row r="442" spans="1:8" ht="16.5">
      <c r="A442" s="10">
        <v>44389</v>
      </c>
      <c r="B442" s="11">
        <v>409</v>
      </c>
      <c r="C442" s="12">
        <v>146</v>
      </c>
      <c r="E442" s="19">
        <v>580</v>
      </c>
      <c r="F442" s="13">
        <v>320</v>
      </c>
      <c r="G442" s="12">
        <v>1.6</v>
      </c>
      <c r="H442" s="13">
        <v>3.5</v>
      </c>
    </row>
    <row r="443" spans="1:8" ht="16.5">
      <c r="A443" s="10">
        <v>44390</v>
      </c>
      <c r="B443" s="11">
        <v>703</v>
      </c>
      <c r="C443" s="12">
        <v>316</v>
      </c>
      <c r="E443" s="19">
        <v>660</v>
      </c>
      <c r="F443" s="13">
        <v>170</v>
      </c>
      <c r="G443" s="12">
        <v>4</v>
      </c>
      <c r="H443" s="13">
        <v>12</v>
      </c>
    </row>
    <row r="444" spans="1:8" ht="16.5">
      <c r="A444" s="10">
        <v>44391</v>
      </c>
      <c r="B444" s="11">
        <v>760</v>
      </c>
      <c r="C444" s="12">
        <v>421</v>
      </c>
      <c r="E444" s="19">
        <v>420</v>
      </c>
      <c r="F444" s="13">
        <v>180</v>
      </c>
      <c r="G444" s="12">
        <v>0.8</v>
      </c>
      <c r="H444" s="13">
        <v>24</v>
      </c>
    </row>
    <row r="445" spans="1:8" ht="16.5">
      <c r="A445" s="10">
        <v>44392</v>
      </c>
      <c r="B445" s="11">
        <v>728</v>
      </c>
      <c r="C445" s="12">
        <v>377</v>
      </c>
      <c r="E445" s="19">
        <v>550</v>
      </c>
      <c r="F445" s="13">
        <v>160</v>
      </c>
      <c r="G445" s="12">
        <v>1.9</v>
      </c>
      <c r="H445" s="13">
        <v>18</v>
      </c>
    </row>
    <row r="446" spans="1:8" ht="16.5">
      <c r="A446" s="10">
        <v>44393</v>
      </c>
      <c r="B446" s="11">
        <v>785</v>
      </c>
      <c r="C446" s="12">
        <v>407</v>
      </c>
      <c r="E446" s="19">
        <v>580</v>
      </c>
      <c r="F446" s="13">
        <v>160</v>
      </c>
      <c r="G446" s="12">
        <v>2</v>
      </c>
      <c r="H446" s="13">
        <v>28.8</v>
      </c>
    </row>
    <row r="447" spans="1:8" ht="16.5">
      <c r="A447" s="10">
        <v>44394</v>
      </c>
      <c r="B447" s="11">
        <v>243</v>
      </c>
      <c r="C447" s="12">
        <v>110</v>
      </c>
      <c r="E447" s="19"/>
      <c r="F447" s="13"/>
      <c r="G447" s="12"/>
      <c r="H447" s="13"/>
    </row>
    <row r="448" spans="1:8" ht="16.5">
      <c r="A448" s="10">
        <v>44395</v>
      </c>
      <c r="B448" s="11">
        <v>252</v>
      </c>
      <c r="C448" s="12">
        <v>141</v>
      </c>
      <c r="E448" s="19"/>
      <c r="F448" s="13"/>
      <c r="G448" s="12"/>
      <c r="H448" s="13"/>
    </row>
    <row r="449" spans="1:8" ht="16.5">
      <c r="A449" s="10">
        <v>44396</v>
      </c>
      <c r="B449" s="11">
        <v>258</v>
      </c>
      <c r="C449" s="12">
        <v>142</v>
      </c>
      <c r="E449" s="19">
        <v>575</v>
      </c>
      <c r="F449" s="13">
        <v>220</v>
      </c>
      <c r="G449" s="12">
        <v>1.8</v>
      </c>
      <c r="H449" s="13" t="s">
        <v>11</v>
      </c>
    </row>
    <row r="450" spans="1:8" ht="16.5">
      <c r="A450" s="10">
        <v>44397</v>
      </c>
      <c r="B450" s="11">
        <v>219</v>
      </c>
      <c r="C450" s="12">
        <v>169</v>
      </c>
      <c r="E450" s="19">
        <v>730</v>
      </c>
      <c r="F450" s="13">
        <v>210</v>
      </c>
      <c r="G450" s="12">
        <v>16</v>
      </c>
      <c r="H450" s="13">
        <v>2.4</v>
      </c>
    </row>
    <row r="451" spans="1:8" ht="16.5">
      <c r="A451" s="10">
        <v>44398</v>
      </c>
      <c r="B451" s="11">
        <v>682</v>
      </c>
      <c r="C451" s="12">
        <v>370</v>
      </c>
      <c r="E451" s="19">
        <v>630</v>
      </c>
      <c r="F451" s="13">
        <v>140</v>
      </c>
      <c r="G451" s="12">
        <v>0.9</v>
      </c>
      <c r="H451" s="13">
        <v>17.399999999999999</v>
      </c>
    </row>
    <row r="452" spans="1:8" ht="16.5">
      <c r="A452" s="10">
        <v>44399</v>
      </c>
      <c r="B452" s="11">
        <v>462</v>
      </c>
      <c r="C452" s="12">
        <v>50</v>
      </c>
      <c r="E452" s="19">
        <v>660</v>
      </c>
      <c r="F452" s="13">
        <v>370</v>
      </c>
      <c r="G452" s="12">
        <v>1.8</v>
      </c>
      <c r="H452" s="13">
        <v>14.4</v>
      </c>
    </row>
    <row r="453" spans="1:8" ht="16.5">
      <c r="A453" s="10">
        <v>44400</v>
      </c>
      <c r="B453" s="11">
        <v>582</v>
      </c>
      <c r="C453" s="12">
        <v>106</v>
      </c>
      <c r="E453" s="19">
        <v>660</v>
      </c>
      <c r="F453" s="13">
        <v>200</v>
      </c>
      <c r="G453" s="12">
        <v>2</v>
      </c>
      <c r="H453" s="13">
        <v>2.5</v>
      </c>
    </row>
    <row r="454" spans="1:8" ht="16.5">
      <c r="A454" s="10">
        <v>44401</v>
      </c>
      <c r="B454" s="11">
        <v>227</v>
      </c>
      <c r="C454" s="12">
        <v>58</v>
      </c>
    </row>
    <row r="455" spans="1:8" ht="16.5">
      <c r="A455" s="10">
        <v>44402</v>
      </c>
      <c r="B455" s="11">
        <v>0</v>
      </c>
      <c r="C455" s="12">
        <v>0</v>
      </c>
    </row>
    <row r="456" spans="1:8" ht="16.5">
      <c r="A456" s="10">
        <v>44403</v>
      </c>
      <c r="B456" s="11">
        <v>195</v>
      </c>
      <c r="C456" s="12">
        <v>118</v>
      </c>
    </row>
    <row r="457" spans="1:8" ht="16.5">
      <c r="A457" s="10">
        <v>44404</v>
      </c>
      <c r="B457" s="11">
        <v>456</v>
      </c>
      <c r="C457" s="12">
        <v>162</v>
      </c>
    </row>
    <row r="458" spans="1:8" ht="16.5">
      <c r="A458" s="10">
        <v>44405</v>
      </c>
      <c r="B458" s="11">
        <v>514</v>
      </c>
      <c r="C458" s="12">
        <v>137</v>
      </c>
    </row>
  </sheetData>
  <phoneticPr fontId="4" type="noConversion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RowHeight="15"/>
  <cols>
    <col min="1" max="1025" width="9.77734375" customWidth="1"/>
  </cols>
  <sheetData/>
  <phoneticPr fontId="4" type="noConversion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RowHeight="15"/>
  <cols>
    <col min="1" max="1025" width="9.77734375" customWidth="1"/>
  </cols>
  <sheetData/>
  <phoneticPr fontId="4" type="noConversion"/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工作表1</vt:lpstr>
      <vt:lpstr>工作表2</vt:lpstr>
      <vt:lpstr>工作表3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Bear Tsao</dc:creator>
  <dc:description/>
  <cp:lastModifiedBy>曹志明</cp:lastModifiedBy>
  <cp:revision>1</cp:revision>
  <dcterms:created xsi:type="dcterms:W3CDTF">2020-04-22T08:51:32Z</dcterms:created>
  <dcterms:modified xsi:type="dcterms:W3CDTF">2021-08-03T05:30:05Z</dcterms:modified>
  <dc:language>zh-TW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